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760" tabRatio="811" activeTab="0"/>
  </bookViews>
  <sheets>
    <sheet name="Total Voix" sheetId="1" r:id="rId1"/>
    <sheet name="Total Sièges" sheetId="2" r:id="rId2"/>
    <sheet name="Voix et Sièges acquis 2010" sheetId="3" r:id="rId3"/>
    <sheet name="SIEGES CTM" sheetId="4" r:id="rId4"/>
  </sheets>
  <definedNames/>
  <calcPr fullCalcOnLoad="1"/>
</workbook>
</file>

<file path=xl/sharedStrings.xml><?xml version="1.0" encoding="utf-8"?>
<sst xmlns="http://schemas.openxmlformats.org/spreadsheetml/2006/main" count="1121" uniqueCount="224">
  <si>
    <r>
      <t xml:space="preserve">Résultats de la consultation générale 2011 - </t>
    </r>
    <r>
      <rPr>
        <b/>
        <sz val="20"/>
        <color indexed="10"/>
        <rFont val="Calibri"/>
        <family val="2"/>
      </rPr>
      <t>VOIX</t>
    </r>
  </si>
  <si>
    <t>Nombre de sièges</t>
  </si>
  <si>
    <t>Inscrits</t>
  </si>
  <si>
    <t>Votants</t>
  </si>
  <si>
    <t>Taux de participation</t>
  </si>
  <si>
    <t>Bulletins Nuls Blancs</t>
  </si>
  <si>
    <t>Suffrages exprimés</t>
  </si>
  <si>
    <t>Voix obtenues par chaque organisation syndicale</t>
  </si>
  <si>
    <t>CFDT</t>
  </si>
  <si>
    <t>CFTC</t>
  </si>
  <si>
    <t>CGC</t>
  </si>
  <si>
    <t>CGT</t>
  </si>
  <si>
    <t>FO</t>
  </si>
  <si>
    <t>FSU</t>
  </si>
  <si>
    <t>Solidaires</t>
  </si>
  <si>
    <t>UNSa</t>
  </si>
  <si>
    <t>Divers</t>
  </si>
  <si>
    <t>MAEE CTM</t>
  </si>
  <si>
    <t>Agriculture CTM</t>
  </si>
  <si>
    <t>Agence de services et de paiement</t>
  </si>
  <si>
    <t>Agence nationale de sécurité sanitaire de l’Alimentation de l’Environnement et du Travail</t>
  </si>
  <si>
    <t>Centre national de la propriété forestière</t>
  </si>
  <si>
    <t xml:space="preserve">Centre national du machinisme agricole, du génie rural, des eaux et des forêts </t>
  </si>
  <si>
    <t>AGRIMER</t>
  </si>
  <si>
    <t>Institut français du cheval et de l’équitation</t>
  </si>
  <si>
    <t>Institut National de Formation des personnels du Ministère de l’Agriculture</t>
  </si>
  <si>
    <t xml:space="preserve">Institut national de l’origine et de la qualité </t>
  </si>
  <si>
    <t xml:space="preserve">Inventaire forestier national </t>
  </si>
  <si>
    <t>Office de développement de l’économie agricole d’outre-mer</t>
  </si>
  <si>
    <t>Office national des forêts (ONF)</t>
  </si>
  <si>
    <t>Total Agriculture</t>
  </si>
  <si>
    <t>Culture CTM</t>
  </si>
  <si>
    <t>Défense CTM</t>
  </si>
  <si>
    <t xml:space="preserve">établissement de communication et de production audiovisuelle de la défense </t>
  </si>
  <si>
    <t xml:space="preserve">Etablissement public d'insertion de la défense </t>
  </si>
  <si>
    <t>Caisse nationale militaire de sécurité sociale</t>
  </si>
  <si>
    <t xml:space="preserve">Ecole nationale supérieure des ingénieurs des études et techniques d'armement </t>
  </si>
  <si>
    <t xml:space="preserve">Musée national de la marine </t>
  </si>
  <si>
    <t xml:space="preserve">Institut supérieur de l'aéronautique et de l'espace </t>
  </si>
  <si>
    <t xml:space="preserve">musée de l'armée </t>
  </si>
  <si>
    <t xml:space="preserve">Ecole polytechnique </t>
  </si>
  <si>
    <t xml:space="preserve">service hydrographique et océanographique de la marine </t>
  </si>
  <si>
    <t>musée de l’air et de l’espace</t>
  </si>
  <si>
    <t>Office national des anciens combattants et  victimes de guerre (ONAC)</t>
  </si>
  <si>
    <t>Total Défense</t>
  </si>
  <si>
    <t>MEDDTL CTM</t>
  </si>
  <si>
    <t>établissement public de sécurité férroviaire</t>
  </si>
  <si>
    <t>Grands ports maritimes</t>
  </si>
  <si>
    <t>Ports autonomes</t>
  </si>
  <si>
    <t>Commissariat à l'énergie atomique et aux énergies alternatives</t>
  </si>
  <si>
    <t>Institut français de recherche pour l'exploitation de la mer</t>
  </si>
  <si>
    <t>Domaine national de Chambord</t>
  </si>
  <si>
    <t>Total MEDDTL</t>
  </si>
  <si>
    <t>MINEFI CTM</t>
  </si>
  <si>
    <t>Chambre des Dépôts et Consignation (CDC) 2010</t>
  </si>
  <si>
    <t>école nationale des Mines de Paris</t>
  </si>
  <si>
    <t>école nationale des Mines de Saint Etienne</t>
  </si>
  <si>
    <t>école nationale supérieure des techniques industrielles et des mines d'Albi Carmaux</t>
  </si>
  <si>
    <t>école nationale supérieure des techniques industrielles et des mines d'Alès</t>
  </si>
  <si>
    <t>école nationale supérieure des techniques industrielles et des mines de Douai</t>
  </si>
  <si>
    <t>école nationale supérieure des techniques industrielles et des mines de Nantes</t>
  </si>
  <si>
    <t>GENES</t>
  </si>
  <si>
    <t>INPI</t>
  </si>
  <si>
    <t>Institut Télécom</t>
  </si>
  <si>
    <t>IRA Bastia</t>
  </si>
  <si>
    <t>IRA Lille</t>
  </si>
  <si>
    <t>IRA Lyon</t>
  </si>
  <si>
    <t>IRA Metz</t>
  </si>
  <si>
    <t>IRA Nantes</t>
  </si>
  <si>
    <t>Monnaies et Médailles</t>
  </si>
  <si>
    <t>Conseil de la Concurrence</t>
  </si>
  <si>
    <t>ARCEP</t>
  </si>
  <si>
    <t>Commission de régulation de l'énergie</t>
  </si>
  <si>
    <t>Total MINEFI</t>
  </si>
  <si>
    <t>éducation nationale CTM</t>
  </si>
  <si>
    <t>Institut national de la jeunesse et de l'éducation populaire</t>
  </si>
  <si>
    <t>Universcience</t>
  </si>
  <si>
    <t>Enseignement privé sous contrat</t>
  </si>
  <si>
    <t>Total Education nationale</t>
  </si>
  <si>
    <t>Enseignement supérieur CTM</t>
  </si>
  <si>
    <t>Intérieur CTM</t>
  </si>
  <si>
    <t>Non titulaires</t>
  </si>
  <si>
    <t>Office français de l'immigration et de l'intégration</t>
  </si>
  <si>
    <t>Total Intérieur</t>
  </si>
  <si>
    <t>Justice CTM</t>
  </si>
  <si>
    <t>école nationale de la Magistrature</t>
  </si>
  <si>
    <t>ENAP</t>
  </si>
  <si>
    <t>école nationale de la PJJ</t>
  </si>
  <si>
    <t>Total Justice</t>
  </si>
  <si>
    <t>Travail, de l’emploi et de la formation professionnelle CTM</t>
  </si>
  <si>
    <t>Centre d'études de l'emploi</t>
  </si>
  <si>
    <t>Pôle Emploi / 2008</t>
  </si>
  <si>
    <t>Agence nationale pour l'amélioration des conditions de travail</t>
  </si>
  <si>
    <t>Centre d'études et de recherche sur les qualifications</t>
  </si>
  <si>
    <t>Total Travail, de l’emploi et de la formation professionnelle</t>
  </si>
  <si>
    <t>Cohésion sociale, sport et ville  CTM</t>
  </si>
  <si>
    <t>Agence de Biomédecine (ABM)</t>
  </si>
  <si>
    <t>Agence Française de Sécurité Sanitaire des Produits de Santé (AFSSAPS)</t>
  </si>
  <si>
    <t>Agence Nationale de Sécurité Sanitaire de l'Alimentation, de l'Environnement et du Travail (ANSES)</t>
  </si>
  <si>
    <t>Agence Technique de l'Information sur l'Hospitation (ATIH)</t>
  </si>
  <si>
    <t>Centre des Liaisons Européennes et Internationales de Sécurité Sociale (CLEISS)</t>
  </si>
  <si>
    <t>école des hautes études en Santé Publique (EHESP)</t>
  </si>
  <si>
    <t>Etablissement de préparation et de réponse aux urgences sanitaires (EPRUS)</t>
  </si>
  <si>
    <t>Etablissement français de sang (EFS)</t>
  </si>
  <si>
    <t>Fonds d'action et de soutien pour l'intégration et la lutte contre les discriminations (FASILD)</t>
  </si>
  <si>
    <t>Fonds d'indemnisation des victimes de l'amiante (FIVA)</t>
  </si>
  <si>
    <t>Institut de veille Sanitaire (IVS)</t>
  </si>
  <si>
    <t>Institut National de Jeunes Sourds Bordeaux (INJS)</t>
  </si>
  <si>
    <t>Institut National de Jeunes Sourds Chambéry (INJS)</t>
  </si>
  <si>
    <t>Institut National de Jeunes Sourds Metz (INJS)</t>
  </si>
  <si>
    <t>Institut National de Jeunes Sourds Paris (INJS)</t>
  </si>
  <si>
    <t>Institut national de prévention et d'éducation pour la santé (INPES)</t>
  </si>
  <si>
    <t>Institut national des jeunes aveugles (INJA)</t>
  </si>
  <si>
    <t>Office des Migrations Internationales (OMI)</t>
  </si>
  <si>
    <t>Office national d'indemnisation des accidents médicaux (ONIAM)</t>
  </si>
  <si>
    <t>Centre National de Gestion (CNG)</t>
  </si>
  <si>
    <t>Fonds de Financement de la Protection Complémentaire (FFPC)</t>
  </si>
  <si>
    <t>Agence Nationale pour la Cohésion Sociale (ACSE)</t>
  </si>
  <si>
    <t>Agence Nationale des Services à la personne (ANSP)</t>
  </si>
  <si>
    <t>Haute Autorité de Santé (HAS)</t>
  </si>
  <si>
    <t>Total Cohésion sociale, sport et ville</t>
  </si>
  <si>
    <t>Service du Premier Ministre</t>
  </si>
  <si>
    <t>La Poste</t>
  </si>
  <si>
    <t>France Télécom</t>
  </si>
  <si>
    <t>TOTAL Général</t>
  </si>
  <si>
    <t>Pourcentages</t>
  </si>
  <si>
    <r>
      <t xml:space="preserve">Résultats de la consultation générale 2011 - </t>
    </r>
    <r>
      <rPr>
        <b/>
        <sz val="20"/>
        <color indexed="10"/>
        <rFont val="Calibri"/>
        <family val="2"/>
      </rPr>
      <t>SIEGES</t>
    </r>
  </si>
  <si>
    <t>Sièges obtenus par chaque organisation syndicale</t>
  </si>
  <si>
    <r>
      <t xml:space="preserve">Résultats des CT 2011 (élections 2010) - </t>
    </r>
    <r>
      <rPr>
        <b/>
        <sz val="20"/>
        <color indexed="10"/>
        <rFont val="Calibri"/>
        <family val="2"/>
      </rPr>
      <t>SIEGES</t>
    </r>
  </si>
  <si>
    <t>TOTAL</t>
  </si>
  <si>
    <r>
      <t xml:space="preserve">Résultats de la représentativité générale 2011 (élections 2010) - </t>
    </r>
    <r>
      <rPr>
        <b/>
        <sz val="20"/>
        <color indexed="10"/>
        <rFont val="Calibri"/>
        <family val="2"/>
      </rPr>
      <t>VOIX</t>
    </r>
  </si>
  <si>
    <t>Intérieur - Non titulaires</t>
  </si>
  <si>
    <t>01H33</t>
  </si>
  <si>
    <t>Conseil d'Etat</t>
  </si>
  <si>
    <t>Légion d'Honneur</t>
  </si>
  <si>
    <t>Total Services du Premier Ministre</t>
  </si>
  <si>
    <t>TOTAL Général 1</t>
  </si>
  <si>
    <t>TOTAL Général 2</t>
  </si>
  <si>
    <t>Enseignement privé sous contrat A</t>
  </si>
  <si>
    <t>Enseignement privé sous contrat B</t>
  </si>
  <si>
    <r>
      <t xml:space="preserve">Enseignement privé sous contrat </t>
    </r>
    <r>
      <rPr>
        <b/>
        <sz val="8"/>
        <color indexed="8"/>
        <rFont val="Calibri"/>
        <family val="2"/>
      </rPr>
      <t>TOTAL</t>
    </r>
  </si>
  <si>
    <t>Caisse des Dépôts et Consignation (CDC) 2010</t>
  </si>
  <si>
    <t>Cour des comptes</t>
  </si>
  <si>
    <t xml:space="preserve">Caisse des Dépôts et Consignation </t>
  </si>
  <si>
    <t>Office de développement de l’économie agricole d’outre-mer (ODEADOM)</t>
  </si>
  <si>
    <t>Agence nationale pour l'amélioration des conditions de travail (ANACT)</t>
  </si>
  <si>
    <t>Caisse nationale militaire de sécurité sociale (CNMSS)</t>
  </si>
  <si>
    <t>Etablissement public d'insertion de la défense (EPIDE)</t>
  </si>
  <si>
    <t>Institut national de l’origine et de la qualité (INAO)</t>
  </si>
  <si>
    <t>Agence nationale des Fréquences</t>
  </si>
  <si>
    <t>Agence pour l'Enseignement Français à l'Etranger (AEFE)</t>
  </si>
  <si>
    <t>Institut Régional d'Administration (IRA)</t>
  </si>
  <si>
    <t>Commission Nationale de l'Informatique et des Libertés (CNIL)</t>
  </si>
  <si>
    <t>Masse des Douanes</t>
  </si>
  <si>
    <t>Autorité de Sûreté Nucléaire (ASN)</t>
  </si>
  <si>
    <t>Agence de services et de paiement (ASP)</t>
  </si>
  <si>
    <t xml:space="preserve">Total MAEE </t>
  </si>
  <si>
    <t>Institut National de la Propriété Industrielle (INPI)</t>
  </si>
  <si>
    <t>Autorité de la Concurrence</t>
  </si>
  <si>
    <t>Autorité de régulation des Communications Electroniques et des Postes (ARCEP)</t>
  </si>
  <si>
    <t>Total Culture</t>
  </si>
  <si>
    <t>Centre National de Gestion des Praticiens Hospitaliers (CNGPH)</t>
  </si>
  <si>
    <t>Institut national des jeunes aveugles de Paris (INJA)</t>
  </si>
  <si>
    <t>Caisse Nationale de Solidarité pour l'Autonomie (CNSA)</t>
  </si>
  <si>
    <t>Service du Premier Ministre CTM</t>
  </si>
  <si>
    <t>Autres</t>
  </si>
  <si>
    <t xml:space="preserve">Enseignement privé sous contrat </t>
  </si>
  <si>
    <t>Nb sièges</t>
  </si>
  <si>
    <t>Centre national de la propriété forestière (CNPF)</t>
  </si>
  <si>
    <t>Agence Publique pour l'Immobilier de la Justice et Palais de Justice de Paris (APIJ et EPPJP)</t>
  </si>
  <si>
    <t>Conseil Economique, Social et Environnemental</t>
  </si>
  <si>
    <t>Grande Chancellerie de la Légion d'Honneur</t>
  </si>
  <si>
    <t>Pourcentages obtenus par chaque organisation syndicale</t>
  </si>
  <si>
    <t>Agriculture et Pêche CTM</t>
  </si>
  <si>
    <t>Institut national du cheval et de l’équitation (IFCE)</t>
  </si>
  <si>
    <t>caisse de garantie du logement locatif social (CGLLS)</t>
  </si>
  <si>
    <t>Economie, Budget, Fonction Publique CTM</t>
  </si>
  <si>
    <t>Institut Mines Télécom</t>
  </si>
  <si>
    <t>école nationale supérieure des mines d'Albi Carmaux</t>
  </si>
  <si>
    <t xml:space="preserve">école nationale supérieure des mines de Douai </t>
  </si>
  <si>
    <t xml:space="preserve">école nationale supérieure des mines de Nantes </t>
  </si>
  <si>
    <t>école nationale supérieure des mines d'Alès</t>
  </si>
  <si>
    <t>groupe des écoles nationales d'économie et des statistiques (GENES)</t>
  </si>
  <si>
    <t>Autorité de Régulation des Jeux (ARJEL)</t>
  </si>
  <si>
    <t>Commission Nationale des Comptes de campagne et des Financements Politiques (CNCCFP)</t>
  </si>
  <si>
    <t>Ecole Nationale de l'Administration Pénitentiaire (ENAP)</t>
  </si>
  <si>
    <t>Centre d'Etude de l'Emploi (CEE)</t>
  </si>
  <si>
    <t>Total Travail, Emploi, Formation</t>
  </si>
  <si>
    <t>Institut National des Jeunes Sourds Bordeaux (INJS)</t>
  </si>
  <si>
    <t>Institut National des Jeunes Sourds Chambéry (INJSC)</t>
  </si>
  <si>
    <t>Institut National des Jeunes Sourds Metz (INJSM)</t>
  </si>
  <si>
    <t>Agence Nationale de Sécurité du Médicament et des produits de Santé (ANSM)</t>
  </si>
  <si>
    <t>Agence Nationale de Sécurité Sanitaire, de l'Alimentation, de l'Environnement et du travail (ANSES)</t>
  </si>
  <si>
    <t>Sports  CTM</t>
  </si>
  <si>
    <t>Santé / Affaires Sociales CTM</t>
  </si>
  <si>
    <t>Total Santé, Jeunesse et Sports</t>
  </si>
  <si>
    <t>Défenseur des Droits</t>
  </si>
  <si>
    <t>Etablissement de retraite additionnelle de la fonction Publique (ERAFP)</t>
  </si>
  <si>
    <t>Commission Paritaire Nationale de Pôle Emploi</t>
  </si>
  <si>
    <t>Académie des inscriptions et belles-lettres</t>
  </si>
  <si>
    <t>Académie des beaux-Arts</t>
  </si>
  <si>
    <t>Académie de médecine</t>
  </si>
  <si>
    <t>Comité consultatif ministériel des maîtres de l'enseignement privé sous contrat</t>
  </si>
  <si>
    <t>Comité consultatif interministériel des personnels enseignants et de la documentation</t>
  </si>
  <si>
    <t>Rappel résultats 2011</t>
  </si>
  <si>
    <t>TOTAL Général 2014</t>
  </si>
  <si>
    <t>Différence 2014/2011</t>
  </si>
  <si>
    <r>
      <t xml:space="preserve">Résultats de la consultation générale 2014 - </t>
    </r>
    <r>
      <rPr>
        <b/>
        <sz val="20"/>
        <color indexed="10"/>
        <rFont val="Calibri"/>
        <family val="2"/>
      </rPr>
      <t>VOIX</t>
    </r>
  </si>
  <si>
    <r>
      <t xml:space="preserve">Résultats de la consultation générale 2014 - </t>
    </r>
    <r>
      <rPr>
        <b/>
        <sz val="20"/>
        <color indexed="10"/>
        <rFont val="Calibri"/>
        <family val="2"/>
      </rPr>
      <t>Pourcentages</t>
    </r>
  </si>
  <si>
    <t>Etablissement national des produits de l'agriculture et de la mer - France Agrimer</t>
  </si>
  <si>
    <t>Comité consultatif ministériel des maîtres de l'éducatiuon nationale</t>
  </si>
  <si>
    <t>Comité consultatif interministériel des personnels enseignants de l'agriculture</t>
  </si>
  <si>
    <t>CAP de France Telecom</t>
  </si>
  <si>
    <t>Agence Technique de l'Information sur l'Hospitalisation (ATIH)</t>
  </si>
  <si>
    <t>Institut National des Jeunes Sourds Paris (INJSP)</t>
  </si>
  <si>
    <t>Académie Fraçaise</t>
  </si>
  <si>
    <t>Institut de France</t>
  </si>
  <si>
    <t>Monnaie de Paris (CAP)</t>
  </si>
  <si>
    <t>Ifremer (CAP)</t>
  </si>
  <si>
    <t>Poste et France Telecom</t>
  </si>
  <si>
    <t xml:space="preserve">CTM Travail Emploi </t>
  </si>
  <si>
    <t>Total MEDDE</t>
  </si>
  <si>
    <t>MEDDE CTM + ACSE</t>
  </si>
  <si>
    <t xml:space="preserve">MEDDE CTM 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</si>
</sst>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0%"/>
    <numFmt numFmtId="166" formatCode="0.0"/>
    <numFmt numFmtId="167" formatCode="0.000000"/>
    <numFmt numFmtId="168" formatCode="0.00000"/>
    <numFmt numFmtId="169" formatCode="0.0000"/>
    <numFmt numFmtId="170" formatCode="0.000"/>
  </numFmts>
  <fonts count="74">
    <font>
      <sz val="11"/>
      <color indexed="8"/>
      <name val="Calibri"/>
      <family val="2"/>
    </font>
    <font>
      <sz val="10"/>
      <name val="Arial"/>
      <family val="0"/>
    </font>
    <font>
      <b/>
      <sz val="8"/>
      <color indexed="8"/>
      <name val="Calibri"/>
      <family val="2"/>
    </font>
    <font>
      <b/>
      <sz val="11"/>
      <color indexed="10"/>
      <name val="Calibri"/>
      <family val="2"/>
    </font>
    <font>
      <b/>
      <sz val="20"/>
      <color indexed="8"/>
      <name val="Calibri"/>
      <family val="2"/>
    </font>
    <font>
      <b/>
      <sz val="20"/>
      <color indexed="10"/>
      <name val="Calibri"/>
      <family val="2"/>
    </font>
    <font>
      <sz val="20"/>
      <color indexed="8"/>
      <name val="Calibri"/>
      <family val="2"/>
    </font>
    <font>
      <b/>
      <sz val="7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b/>
      <sz val="7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10"/>
      <name val="Calibri"/>
      <family val="2"/>
    </font>
    <font>
      <b/>
      <sz val="20"/>
      <color indexed="18"/>
      <name val="Calibri"/>
      <family val="2"/>
    </font>
    <font>
      <sz val="10"/>
      <color indexed="18"/>
      <name val="Calibri"/>
      <family val="2"/>
    </font>
    <font>
      <sz val="11"/>
      <color indexed="18"/>
      <name val="Calibri"/>
      <family val="2"/>
    </font>
    <font>
      <sz val="30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sz val="8"/>
      <color indexed="18"/>
      <name val="Calibri"/>
      <family val="2"/>
    </font>
    <font>
      <b/>
      <sz val="13"/>
      <color indexed="8"/>
      <name val="Calibri"/>
      <family val="2"/>
    </font>
    <font>
      <b/>
      <sz val="10"/>
      <color indexed="8"/>
      <name val="Calibri"/>
      <family val="2"/>
    </font>
    <font>
      <b/>
      <sz val="15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0"/>
      <name val="Calibri"/>
      <family val="2"/>
    </font>
    <font>
      <b/>
      <sz val="14"/>
      <color indexed="10"/>
      <name val="Calibri"/>
      <family val="2"/>
    </font>
    <font>
      <sz val="12"/>
      <color indexed="8"/>
      <name val="Calibri"/>
      <family val="2"/>
    </font>
    <font>
      <b/>
      <sz val="6"/>
      <color indexed="8"/>
      <name val="Calibri"/>
      <family val="2"/>
    </font>
    <font>
      <b/>
      <sz val="18"/>
      <color indexed="18"/>
      <name val="Calibri"/>
      <family val="2"/>
    </font>
    <font>
      <b/>
      <sz val="16"/>
      <color indexed="1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sz val="11"/>
      <color indexed="16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9"/>
      <color rgb="FFFF0000"/>
      <name val="Calibri"/>
      <family val="2"/>
    </font>
    <font>
      <b/>
      <sz val="8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1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/>
      <bottom style="medium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0" borderId="2" applyNumberFormat="0" applyFill="0" applyAlignment="0" applyProtection="0"/>
    <xf numFmtId="0" fontId="58" fillId="27" borderId="1" applyNumberFormat="0" applyAlignment="0" applyProtection="0"/>
    <xf numFmtId="0" fontId="59" fillId="28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2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720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10" fontId="0" fillId="0" borderId="0" xfId="52" applyNumberFormat="1" applyFont="1" applyFill="1" applyBorder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10" fontId="4" fillId="0" borderId="0" xfId="52" applyNumberFormat="1" applyFont="1" applyFill="1" applyBorder="1" applyAlignment="1" applyProtection="1">
      <alignment horizontal="center" wrapText="1"/>
      <protection/>
    </xf>
    <xf numFmtId="0" fontId="5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left" vertical="top" wrapText="1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4" fillId="33" borderId="14" xfId="0" applyFont="1" applyFill="1" applyBorder="1" applyAlignment="1">
      <alignment horizontal="right" vertical="center"/>
    </xf>
    <xf numFmtId="10" fontId="0" fillId="33" borderId="15" xfId="52" applyNumberFormat="1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0" fontId="0" fillId="0" borderId="15" xfId="52" applyNumberFormat="1" applyFont="1" applyFill="1" applyBorder="1" applyAlignment="1" applyProtection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9" fillId="34" borderId="18" xfId="0" applyFont="1" applyFill="1" applyBorder="1" applyAlignment="1">
      <alignment horizontal="left" vertical="center" wrapText="1"/>
    </xf>
    <xf numFmtId="0" fontId="15" fillId="34" borderId="19" xfId="0" applyFont="1" applyFill="1" applyBorder="1" applyAlignment="1">
      <alignment horizontal="center" vertical="center" wrapText="1"/>
    </xf>
    <xf numFmtId="0" fontId="15" fillId="34" borderId="20" xfId="0" applyFont="1" applyFill="1" applyBorder="1" applyAlignment="1">
      <alignment horizontal="center" vertical="center" wrapText="1"/>
    </xf>
    <xf numFmtId="10" fontId="15" fillId="34" borderId="20" xfId="52" applyNumberFormat="1" applyFont="1" applyFill="1" applyBorder="1" applyAlignment="1" applyProtection="1">
      <alignment horizontal="center" vertical="center" wrapText="1"/>
      <protection/>
    </xf>
    <xf numFmtId="0" fontId="15" fillId="34" borderId="21" xfId="0" applyFont="1" applyFill="1" applyBorder="1" applyAlignment="1">
      <alignment horizontal="center" vertical="center" wrapText="1"/>
    </xf>
    <xf numFmtId="0" fontId="12" fillId="34" borderId="19" xfId="0" applyFont="1" applyFill="1" applyBorder="1" applyAlignment="1">
      <alignment horizontal="center" vertical="center"/>
    </xf>
    <xf numFmtId="0" fontId="12" fillId="34" borderId="20" xfId="0" applyFont="1" applyFill="1" applyBorder="1" applyAlignment="1">
      <alignment horizontal="center" vertical="center"/>
    </xf>
    <xf numFmtId="0" fontId="13" fillId="34" borderId="20" xfId="0" applyFont="1" applyFill="1" applyBorder="1" applyAlignment="1">
      <alignment horizontal="center" vertical="center"/>
    </xf>
    <xf numFmtId="0" fontId="12" fillId="34" borderId="21" xfId="0" applyFont="1" applyFill="1" applyBorder="1" applyAlignment="1">
      <alignment horizontal="center" vertical="center"/>
    </xf>
    <xf numFmtId="0" fontId="9" fillId="34" borderId="22" xfId="0" applyFont="1" applyFill="1" applyBorder="1" applyAlignment="1">
      <alignment horizontal="left" vertical="center" wrapText="1"/>
    </xf>
    <xf numFmtId="0" fontId="15" fillId="34" borderId="23" xfId="0" applyFont="1" applyFill="1" applyBorder="1" applyAlignment="1">
      <alignment horizontal="center" vertical="center" wrapText="1"/>
    </xf>
    <xf numFmtId="0" fontId="15" fillId="34" borderId="24" xfId="0" applyFont="1" applyFill="1" applyBorder="1" applyAlignment="1">
      <alignment horizontal="center" vertical="center" wrapText="1"/>
    </xf>
    <xf numFmtId="10" fontId="15" fillId="34" borderId="24" xfId="52" applyNumberFormat="1" applyFont="1" applyFill="1" applyBorder="1" applyAlignment="1" applyProtection="1">
      <alignment horizontal="center" vertical="center" wrapText="1"/>
      <protection/>
    </xf>
    <xf numFmtId="0" fontId="15" fillId="34" borderId="25" xfId="0" applyFont="1" applyFill="1" applyBorder="1" applyAlignment="1">
      <alignment horizontal="center" vertical="center" wrapText="1"/>
    </xf>
    <xf numFmtId="0" fontId="12" fillId="34" borderId="23" xfId="0" applyFont="1" applyFill="1" applyBorder="1" applyAlignment="1">
      <alignment horizontal="center" vertical="center"/>
    </xf>
    <xf numFmtId="0" fontId="12" fillId="34" borderId="24" xfId="0" applyFont="1" applyFill="1" applyBorder="1" applyAlignment="1">
      <alignment horizontal="center" vertical="center"/>
    </xf>
    <xf numFmtId="0" fontId="13" fillId="34" borderId="24" xfId="0" applyFont="1" applyFill="1" applyBorder="1" applyAlignment="1">
      <alignment horizontal="center" vertical="center"/>
    </xf>
    <xf numFmtId="0" fontId="12" fillId="34" borderId="25" xfId="0" applyFont="1" applyFill="1" applyBorder="1" applyAlignment="1">
      <alignment horizontal="center" vertical="center"/>
    </xf>
    <xf numFmtId="0" fontId="9" fillId="34" borderId="26" xfId="0" applyFont="1" applyFill="1" applyBorder="1" applyAlignment="1">
      <alignment horizontal="left" vertical="center" wrapText="1"/>
    </xf>
    <xf numFmtId="0" fontId="15" fillId="34" borderId="27" xfId="0" applyFont="1" applyFill="1" applyBorder="1" applyAlignment="1">
      <alignment horizontal="center" vertical="center" wrapText="1"/>
    </xf>
    <xf numFmtId="0" fontId="15" fillId="34" borderId="28" xfId="0" applyFont="1" applyFill="1" applyBorder="1" applyAlignment="1">
      <alignment horizontal="center" vertical="center" wrapText="1"/>
    </xf>
    <xf numFmtId="10" fontId="15" fillId="34" borderId="28" xfId="52" applyNumberFormat="1" applyFont="1" applyFill="1" applyBorder="1" applyAlignment="1" applyProtection="1">
      <alignment horizontal="center" vertical="center" wrapText="1"/>
      <protection/>
    </xf>
    <xf numFmtId="0" fontId="15" fillId="34" borderId="29" xfId="0" applyFont="1" applyFill="1" applyBorder="1" applyAlignment="1">
      <alignment horizontal="center" vertical="center" wrapText="1"/>
    </xf>
    <xf numFmtId="0" fontId="12" fillId="34" borderId="27" xfId="0" applyFont="1" applyFill="1" applyBorder="1" applyAlignment="1">
      <alignment horizontal="center" vertical="center"/>
    </xf>
    <xf numFmtId="0" fontId="12" fillId="34" borderId="28" xfId="0" applyFont="1" applyFill="1" applyBorder="1" applyAlignment="1">
      <alignment horizontal="center" vertical="center"/>
    </xf>
    <xf numFmtId="0" fontId="13" fillId="34" borderId="28" xfId="0" applyFont="1" applyFill="1" applyBorder="1" applyAlignment="1">
      <alignment horizontal="center" vertical="center"/>
    </xf>
    <xf numFmtId="0" fontId="12" fillId="34" borderId="29" xfId="0" applyFont="1" applyFill="1" applyBorder="1" applyAlignment="1">
      <alignment horizontal="center" vertical="center"/>
    </xf>
    <xf numFmtId="0" fontId="15" fillId="33" borderId="16" xfId="0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center" vertical="center" wrapText="1"/>
    </xf>
    <xf numFmtId="0" fontId="15" fillId="33" borderId="17" xfId="0" applyFont="1" applyFill="1" applyBorder="1" applyAlignment="1">
      <alignment horizontal="center" vertical="center" wrapText="1"/>
    </xf>
    <xf numFmtId="0" fontId="15" fillId="33" borderId="30" xfId="0" applyFont="1" applyFill="1" applyBorder="1" applyAlignment="1">
      <alignment horizontal="center" vertical="center" wrapText="1"/>
    </xf>
    <xf numFmtId="0" fontId="16" fillId="33" borderId="15" xfId="0" applyFont="1" applyFill="1" applyBorder="1" applyAlignment="1">
      <alignment horizontal="center" vertical="center" wrapText="1"/>
    </xf>
    <xf numFmtId="10" fontId="0" fillId="33" borderId="31" xfId="52" applyNumberFormat="1" applyFont="1" applyFill="1" applyBorder="1" applyAlignment="1" applyProtection="1">
      <alignment horizontal="center" vertical="center"/>
      <protection/>
    </xf>
    <xf numFmtId="0" fontId="12" fillId="34" borderId="32" xfId="0" applyFont="1" applyFill="1" applyBorder="1" applyAlignment="1">
      <alignment horizontal="center" vertical="center"/>
    </xf>
    <xf numFmtId="0" fontId="12" fillId="34" borderId="33" xfId="0" applyFont="1" applyFill="1" applyBorder="1" applyAlignment="1">
      <alignment horizontal="center" vertical="center"/>
    </xf>
    <xf numFmtId="0" fontId="13" fillId="34" borderId="33" xfId="0" applyFont="1" applyFill="1" applyBorder="1" applyAlignment="1">
      <alignment horizontal="center" vertical="center"/>
    </xf>
    <xf numFmtId="0" fontId="12" fillId="34" borderId="34" xfId="0" applyFont="1" applyFill="1" applyBorder="1" applyAlignment="1">
      <alignment horizontal="center" vertical="center"/>
    </xf>
    <xf numFmtId="0" fontId="15" fillId="33" borderId="35" xfId="0" applyFont="1" applyFill="1" applyBorder="1" applyAlignment="1">
      <alignment horizontal="center" vertical="center" wrapText="1"/>
    </xf>
    <xf numFmtId="0" fontId="15" fillId="33" borderId="31" xfId="0" applyFont="1" applyFill="1" applyBorder="1" applyAlignment="1">
      <alignment horizontal="center" vertical="center" wrapText="1"/>
    </xf>
    <xf numFmtId="0" fontId="15" fillId="33" borderId="36" xfId="0" applyFont="1" applyFill="1" applyBorder="1" applyAlignment="1">
      <alignment horizontal="center" vertical="center" wrapText="1"/>
    </xf>
    <xf numFmtId="0" fontId="15" fillId="33" borderId="37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6" fillId="34" borderId="20" xfId="0" applyFont="1" applyFill="1" applyBorder="1" applyAlignment="1">
      <alignment horizontal="center" vertical="center" wrapText="1"/>
    </xf>
    <xf numFmtId="0" fontId="16" fillId="34" borderId="24" xfId="0" applyFont="1" applyFill="1" applyBorder="1" applyAlignment="1">
      <alignment horizontal="center" vertical="center" wrapText="1"/>
    </xf>
    <xf numFmtId="0" fontId="9" fillId="35" borderId="22" xfId="0" applyFont="1" applyFill="1" applyBorder="1" applyAlignment="1">
      <alignment horizontal="left" vertical="center" wrapText="1"/>
    </xf>
    <xf numFmtId="0" fontId="15" fillId="35" borderId="23" xfId="0" applyFont="1" applyFill="1" applyBorder="1" applyAlignment="1">
      <alignment horizontal="center" vertical="center" wrapText="1"/>
    </xf>
    <xf numFmtId="0" fontId="15" fillId="35" borderId="24" xfId="0" applyFont="1" applyFill="1" applyBorder="1" applyAlignment="1">
      <alignment horizontal="center" vertical="center" wrapText="1"/>
    </xf>
    <xf numFmtId="10" fontId="15" fillId="35" borderId="24" xfId="52" applyNumberFormat="1" applyFont="1" applyFill="1" applyBorder="1" applyAlignment="1" applyProtection="1">
      <alignment horizontal="center" vertical="center" wrapText="1"/>
      <protection/>
    </xf>
    <xf numFmtId="0" fontId="15" fillId="35" borderId="25" xfId="0" applyFont="1" applyFill="1" applyBorder="1" applyAlignment="1">
      <alignment horizontal="center" vertical="center" wrapText="1"/>
    </xf>
    <xf numFmtId="0" fontId="16" fillId="35" borderId="24" xfId="0" applyFont="1" applyFill="1" applyBorder="1" applyAlignment="1">
      <alignment horizontal="center" vertical="center" wrapText="1"/>
    </xf>
    <xf numFmtId="0" fontId="9" fillId="35" borderId="26" xfId="0" applyFont="1" applyFill="1" applyBorder="1" applyAlignment="1">
      <alignment horizontal="left" vertical="center" wrapText="1"/>
    </xf>
    <xf numFmtId="0" fontId="15" fillId="35" borderId="27" xfId="0" applyFont="1" applyFill="1" applyBorder="1" applyAlignment="1">
      <alignment horizontal="center" vertical="center" wrapText="1"/>
    </xf>
    <xf numFmtId="0" fontId="15" fillId="35" borderId="28" xfId="0" applyFont="1" applyFill="1" applyBorder="1" applyAlignment="1">
      <alignment horizontal="center" vertical="center" wrapText="1"/>
    </xf>
    <xf numFmtId="10" fontId="15" fillId="35" borderId="28" xfId="52" applyNumberFormat="1" applyFont="1" applyFill="1" applyBorder="1" applyAlignment="1" applyProtection="1">
      <alignment horizontal="center" vertical="center" wrapText="1"/>
      <protection/>
    </xf>
    <xf numFmtId="0" fontId="15" fillId="35" borderId="29" xfId="0" applyFont="1" applyFill="1" applyBorder="1" applyAlignment="1">
      <alignment horizontal="center" vertical="center" wrapText="1"/>
    </xf>
    <xf numFmtId="0" fontId="16" fillId="35" borderId="28" xfId="0" applyFont="1" applyFill="1" applyBorder="1" applyAlignment="1">
      <alignment horizontal="center" vertical="center" wrapText="1"/>
    </xf>
    <xf numFmtId="0" fontId="14" fillId="33" borderId="38" xfId="0" applyFont="1" applyFill="1" applyBorder="1" applyAlignment="1">
      <alignment horizontal="right" vertical="center"/>
    </xf>
    <xf numFmtId="0" fontId="0" fillId="0" borderId="3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0" fontId="0" fillId="0" borderId="31" xfId="52" applyNumberFormat="1" applyFont="1" applyFill="1" applyBorder="1" applyAlignment="1" applyProtection="1">
      <alignment horizontal="center" vertical="center"/>
      <protection/>
    </xf>
    <xf numFmtId="0" fontId="0" fillId="0" borderId="36" xfId="0" applyBorder="1" applyAlignment="1">
      <alignment horizontal="center" vertical="center"/>
    </xf>
    <xf numFmtId="0" fontId="9" fillId="35" borderId="24" xfId="0" applyFont="1" applyFill="1" applyBorder="1" applyAlignment="1">
      <alignment horizontal="left" vertical="center" wrapText="1"/>
    </xf>
    <xf numFmtId="0" fontId="15" fillId="34" borderId="39" xfId="0" applyFont="1" applyFill="1" applyBorder="1" applyAlignment="1">
      <alignment horizontal="center" vertical="center" wrapText="1"/>
    </xf>
    <xf numFmtId="0" fontId="15" fillId="34" borderId="40" xfId="0" applyFont="1" applyFill="1" applyBorder="1" applyAlignment="1">
      <alignment horizontal="center" vertical="center" wrapText="1"/>
    </xf>
    <xf numFmtId="10" fontId="15" fillId="34" borderId="40" xfId="52" applyNumberFormat="1" applyFont="1" applyFill="1" applyBorder="1" applyAlignment="1" applyProtection="1">
      <alignment horizontal="center" vertical="center" wrapText="1"/>
      <protection/>
    </xf>
    <xf numFmtId="0" fontId="15" fillId="34" borderId="41" xfId="0" applyFont="1" applyFill="1" applyBorder="1" applyAlignment="1">
      <alignment horizontal="center" vertical="center" wrapText="1"/>
    </xf>
    <xf numFmtId="0" fontId="9" fillId="34" borderId="18" xfId="0" applyFont="1" applyFill="1" applyBorder="1" applyAlignment="1">
      <alignment horizontal="left" vertical="center"/>
    </xf>
    <xf numFmtId="0" fontId="0" fillId="34" borderId="19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10" fontId="0" fillId="34" borderId="20" xfId="52" applyNumberFormat="1" applyFont="1" applyFill="1" applyBorder="1" applyAlignment="1" applyProtection="1">
      <alignment horizontal="center" vertical="center"/>
      <protection/>
    </xf>
    <xf numFmtId="0" fontId="0" fillId="34" borderId="21" xfId="0" applyFill="1" applyBorder="1" applyAlignment="1">
      <alignment horizontal="center" vertical="center"/>
    </xf>
    <xf numFmtId="0" fontId="9" fillId="35" borderId="16" xfId="0" applyFont="1" applyFill="1" applyBorder="1" applyAlignment="1">
      <alignment horizontal="left" vertical="center" wrapText="1"/>
    </xf>
    <xf numFmtId="0" fontId="15" fillId="35" borderId="15" xfId="0" applyFont="1" applyFill="1" applyBorder="1" applyAlignment="1">
      <alignment horizontal="center" vertical="center" wrapText="1"/>
    </xf>
    <xf numFmtId="10" fontId="15" fillId="35" borderId="15" xfId="52" applyNumberFormat="1" applyFont="1" applyFill="1" applyBorder="1" applyAlignment="1" applyProtection="1">
      <alignment horizontal="center" vertical="center" wrapText="1"/>
      <protection/>
    </xf>
    <xf numFmtId="0" fontId="15" fillId="35" borderId="42" xfId="0" applyFont="1" applyFill="1" applyBorder="1" applyAlignment="1">
      <alignment horizontal="center" vertical="center" wrapText="1"/>
    </xf>
    <xf numFmtId="0" fontId="15" fillId="35" borderId="16" xfId="0" applyFont="1" applyFill="1" applyBorder="1" applyAlignment="1">
      <alignment horizontal="center" vertical="center" wrapText="1"/>
    </xf>
    <xf numFmtId="0" fontId="16" fillId="35" borderId="15" xfId="0" applyFont="1" applyFill="1" applyBorder="1" applyAlignment="1">
      <alignment horizontal="center" vertical="center" wrapText="1"/>
    </xf>
    <xf numFmtId="0" fontId="15" fillId="35" borderId="17" xfId="0" applyFont="1" applyFill="1" applyBorder="1" applyAlignment="1">
      <alignment horizontal="center" vertical="center" wrapText="1"/>
    </xf>
    <xf numFmtId="0" fontId="0" fillId="34" borderId="23" xfId="0" applyFill="1" applyBorder="1" applyAlignment="1">
      <alignment horizontal="center" vertical="center"/>
    </xf>
    <xf numFmtId="0" fontId="0" fillId="34" borderId="24" xfId="0" applyFill="1" applyBorder="1" applyAlignment="1">
      <alignment horizontal="center" vertical="center"/>
    </xf>
    <xf numFmtId="10" fontId="0" fillId="34" borderId="24" xfId="52" applyNumberFormat="1" applyFont="1" applyFill="1" applyBorder="1" applyAlignment="1" applyProtection="1">
      <alignment horizontal="center" vertical="center"/>
      <protection/>
    </xf>
    <xf numFmtId="0" fontId="0" fillId="34" borderId="25" xfId="0" applyFill="1" applyBorder="1" applyAlignment="1">
      <alignment horizontal="center" vertical="center"/>
    </xf>
    <xf numFmtId="0" fontId="3" fillId="34" borderId="24" xfId="0" applyFont="1" applyFill="1" applyBorder="1" applyAlignment="1">
      <alignment horizontal="center" vertical="center"/>
    </xf>
    <xf numFmtId="0" fontId="9" fillId="34" borderId="26" xfId="0" applyFont="1" applyFill="1" applyBorder="1" applyAlignment="1">
      <alignment horizontal="left" vertical="center"/>
    </xf>
    <xf numFmtId="0" fontId="0" fillId="34" borderId="27" xfId="0" applyFill="1" applyBorder="1" applyAlignment="1">
      <alignment horizontal="center" vertical="center"/>
    </xf>
    <xf numFmtId="0" fontId="0" fillId="34" borderId="28" xfId="0" applyFill="1" applyBorder="1" applyAlignment="1">
      <alignment horizontal="center" vertical="center"/>
    </xf>
    <xf numFmtId="10" fontId="0" fillId="34" borderId="28" xfId="52" applyNumberFormat="1" applyFont="1" applyFill="1" applyBorder="1" applyAlignment="1" applyProtection="1">
      <alignment horizontal="center" vertical="center"/>
      <protection/>
    </xf>
    <xf numFmtId="0" fontId="0" fillId="34" borderId="29" xfId="0" applyFill="1" applyBorder="1" applyAlignment="1">
      <alignment horizontal="center" vertical="center"/>
    </xf>
    <xf numFmtId="0" fontId="3" fillId="34" borderId="28" xfId="0" applyFont="1" applyFill="1" applyBorder="1" applyAlignment="1">
      <alignment horizontal="center" vertical="center"/>
    </xf>
    <xf numFmtId="0" fontId="14" fillId="33" borderId="38" xfId="0" applyFont="1" applyFill="1" applyBorder="1" applyAlignment="1">
      <alignment horizontal="right" vertical="center" wrapText="1"/>
    </xf>
    <xf numFmtId="0" fontId="17" fillId="36" borderId="38" xfId="0" applyFont="1" applyFill="1" applyBorder="1" applyAlignment="1">
      <alignment horizontal="left" vertical="center" wrapText="1"/>
    </xf>
    <xf numFmtId="0" fontId="18" fillId="36" borderId="16" xfId="0" applyFont="1" applyFill="1" applyBorder="1" applyAlignment="1">
      <alignment horizontal="center" vertical="center" wrapText="1"/>
    </xf>
    <xf numFmtId="0" fontId="18" fillId="36" borderId="15" xfId="0" applyFont="1" applyFill="1" applyBorder="1" applyAlignment="1">
      <alignment horizontal="center" vertical="center" wrapText="1"/>
    </xf>
    <xf numFmtId="10" fontId="18" fillId="36" borderId="15" xfId="0" applyNumberFormat="1" applyFont="1" applyFill="1" applyBorder="1" applyAlignment="1">
      <alignment horizontal="center" vertical="center" wrapText="1"/>
    </xf>
    <xf numFmtId="0" fontId="18" fillId="36" borderId="42" xfId="0" applyFont="1" applyFill="1" applyBorder="1" applyAlignment="1">
      <alignment horizontal="center" vertical="center" wrapText="1"/>
    </xf>
    <xf numFmtId="0" fontId="18" fillId="36" borderId="17" xfId="0" applyFont="1" applyFill="1" applyBorder="1" applyAlignment="1">
      <alignment horizontal="center" vertical="center" wrapText="1"/>
    </xf>
    <xf numFmtId="0" fontId="15" fillId="33" borderId="43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0" fillId="0" borderId="43" xfId="0" applyBorder="1" applyAlignment="1">
      <alignment horizontal="center" vertical="center"/>
    </xf>
    <xf numFmtId="0" fontId="15" fillId="34" borderId="44" xfId="0" applyFont="1" applyFill="1" applyBorder="1" applyAlignment="1">
      <alignment horizontal="center" vertical="center" wrapText="1"/>
    </xf>
    <xf numFmtId="0" fontId="15" fillId="35" borderId="45" xfId="0" applyFont="1" applyFill="1" applyBorder="1" applyAlignment="1">
      <alignment horizontal="center" vertical="center" wrapText="1"/>
    </xf>
    <xf numFmtId="0" fontId="15" fillId="34" borderId="35" xfId="0" applyFont="1" applyFill="1" applyBorder="1" applyAlignment="1">
      <alignment horizontal="center" vertical="center" wrapText="1"/>
    </xf>
    <xf numFmtId="0" fontId="15" fillId="34" borderId="31" xfId="0" applyFont="1" applyFill="1" applyBorder="1" applyAlignment="1">
      <alignment horizontal="center" vertical="center" wrapText="1"/>
    </xf>
    <xf numFmtId="0" fontId="16" fillId="34" borderId="31" xfId="0" applyFont="1" applyFill="1" applyBorder="1" applyAlignment="1">
      <alignment horizontal="center" vertical="center" wrapText="1"/>
    </xf>
    <xf numFmtId="0" fontId="15" fillId="34" borderId="36" xfId="0" applyFont="1" applyFill="1" applyBorder="1" applyAlignment="1">
      <alignment horizontal="center" vertical="center" wrapText="1"/>
    </xf>
    <xf numFmtId="0" fontId="2" fillId="35" borderId="46" xfId="0" applyFont="1" applyFill="1" applyBorder="1" applyAlignment="1">
      <alignment horizontal="left" vertical="center" wrapText="1"/>
    </xf>
    <xf numFmtId="0" fontId="0" fillId="35" borderId="47" xfId="0" applyFont="1" applyFill="1" applyBorder="1" applyAlignment="1">
      <alignment horizontal="center" vertical="center"/>
    </xf>
    <xf numFmtId="0" fontId="0" fillId="35" borderId="33" xfId="0" applyFont="1" applyFill="1" applyBorder="1" applyAlignment="1">
      <alignment horizontal="center" vertical="center"/>
    </xf>
    <xf numFmtId="10" fontId="0" fillId="35" borderId="33" xfId="52" applyNumberFormat="1" applyFont="1" applyFill="1" applyBorder="1" applyAlignment="1" applyProtection="1">
      <alignment horizontal="center" vertical="center"/>
      <protection/>
    </xf>
    <xf numFmtId="0" fontId="0" fillId="35" borderId="34" xfId="0" applyFont="1" applyFill="1" applyBorder="1" applyAlignment="1">
      <alignment horizontal="center" vertical="center"/>
    </xf>
    <xf numFmtId="0" fontId="0" fillId="35" borderId="32" xfId="0" applyFill="1" applyBorder="1" applyAlignment="1">
      <alignment horizontal="center" vertical="center"/>
    </xf>
    <xf numFmtId="0" fontId="0" fillId="35" borderId="33" xfId="0" applyFill="1" applyBorder="1" applyAlignment="1">
      <alignment horizontal="center" vertical="center"/>
    </xf>
    <xf numFmtId="0" fontId="3" fillId="35" borderId="33" xfId="0" applyFont="1" applyFill="1" applyBorder="1" applyAlignment="1">
      <alignment horizontal="center" vertical="center"/>
    </xf>
    <xf numFmtId="0" fontId="0" fillId="35" borderId="34" xfId="0" applyFill="1" applyBorder="1" applyAlignment="1">
      <alignment horizontal="center" vertical="center"/>
    </xf>
    <xf numFmtId="0" fontId="2" fillId="35" borderId="22" xfId="0" applyFont="1" applyFill="1" applyBorder="1" applyAlignment="1">
      <alignment horizontal="left" vertical="center" wrapText="1"/>
    </xf>
    <xf numFmtId="0" fontId="0" fillId="35" borderId="48" xfId="0" applyFont="1" applyFill="1" applyBorder="1" applyAlignment="1">
      <alignment horizontal="center" vertical="center"/>
    </xf>
    <xf numFmtId="0" fontId="0" fillId="35" borderId="24" xfId="0" applyFont="1" applyFill="1" applyBorder="1" applyAlignment="1">
      <alignment horizontal="center" vertical="center"/>
    </xf>
    <xf numFmtId="10" fontId="0" fillId="35" borderId="24" xfId="52" applyNumberFormat="1" applyFont="1" applyFill="1" applyBorder="1" applyAlignment="1" applyProtection="1">
      <alignment horizontal="center" vertical="center"/>
      <protection/>
    </xf>
    <xf numFmtId="0" fontId="0" fillId="35" borderId="25" xfId="0" applyFont="1" applyFill="1" applyBorder="1" applyAlignment="1">
      <alignment horizontal="center" vertical="center"/>
    </xf>
    <xf numFmtId="0" fontId="0" fillId="35" borderId="23" xfId="0" applyFill="1" applyBorder="1" applyAlignment="1">
      <alignment horizontal="center" vertical="center"/>
    </xf>
    <xf numFmtId="0" fontId="0" fillId="35" borderId="24" xfId="0" applyFill="1" applyBorder="1" applyAlignment="1">
      <alignment horizontal="center" vertical="center"/>
    </xf>
    <xf numFmtId="0" fontId="3" fillId="35" borderId="24" xfId="0" applyFont="1" applyFill="1" applyBorder="1" applyAlignment="1">
      <alignment horizontal="center" vertical="center"/>
    </xf>
    <xf numFmtId="0" fontId="0" fillId="35" borderId="25" xfId="0" applyFill="1" applyBorder="1" applyAlignment="1">
      <alignment horizontal="center" vertical="center"/>
    </xf>
    <xf numFmtId="0" fontId="9" fillId="0" borderId="22" xfId="0" applyFont="1" applyFill="1" applyBorder="1" applyAlignment="1">
      <alignment horizontal="left" vertical="center" wrapText="1"/>
    </xf>
    <xf numFmtId="0" fontId="21" fillId="0" borderId="48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10" fontId="21" fillId="0" borderId="24" xfId="52" applyNumberFormat="1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21" fillId="35" borderId="48" xfId="0" applyFont="1" applyFill="1" applyBorder="1" applyAlignment="1">
      <alignment horizontal="center" vertical="center" wrapText="1"/>
    </xf>
    <xf numFmtId="0" fontId="21" fillId="35" borderId="24" xfId="0" applyFont="1" applyFill="1" applyBorder="1" applyAlignment="1">
      <alignment horizontal="center" vertical="center" wrapText="1"/>
    </xf>
    <xf numFmtId="10" fontId="21" fillId="35" borderId="24" xfId="52" applyNumberFormat="1" applyFont="1" applyFill="1" applyBorder="1" applyAlignment="1" applyProtection="1">
      <alignment horizontal="center" vertical="center" wrapText="1"/>
      <protection/>
    </xf>
    <xf numFmtId="0" fontId="21" fillId="35" borderId="25" xfId="0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left" vertical="center" wrapText="1"/>
    </xf>
    <xf numFmtId="0" fontId="0" fillId="0" borderId="50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10" fontId="0" fillId="0" borderId="51" xfId="52" applyNumberFormat="1" applyFont="1" applyFill="1" applyBorder="1" applyAlignment="1" applyProtection="1">
      <alignment horizontal="center" vertical="center"/>
      <protection/>
    </xf>
    <xf numFmtId="0" fontId="0" fillId="0" borderId="52" xfId="0" applyFont="1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10" fontId="18" fillId="36" borderId="15" xfId="52" applyNumberFormat="1" applyFont="1" applyFill="1" applyBorder="1" applyAlignment="1" applyProtection="1">
      <alignment horizontal="center" vertical="center" wrapText="1"/>
      <protection/>
    </xf>
    <xf numFmtId="10" fontId="18" fillId="36" borderId="16" xfId="52" applyNumberFormat="1" applyFont="1" applyFill="1" applyBorder="1" applyAlignment="1" applyProtection="1">
      <alignment horizontal="center" vertical="center" wrapText="1"/>
      <protection/>
    </xf>
    <xf numFmtId="10" fontId="18" fillId="36" borderId="17" xfId="52" applyNumberFormat="1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9" fillId="34" borderId="54" xfId="0" applyFont="1" applyFill="1" applyBorder="1" applyAlignment="1">
      <alignment horizontal="left" vertical="center" wrapText="1"/>
    </xf>
    <xf numFmtId="0" fontId="9" fillId="34" borderId="55" xfId="0" applyFont="1" applyFill="1" applyBorder="1" applyAlignment="1">
      <alignment horizontal="left" vertical="center" wrapText="1"/>
    </xf>
    <xf numFmtId="0" fontId="9" fillId="34" borderId="56" xfId="0" applyFont="1" applyFill="1" applyBorder="1" applyAlignment="1">
      <alignment horizontal="left" vertical="center" wrapText="1"/>
    </xf>
    <xf numFmtId="0" fontId="15" fillId="34" borderId="57" xfId="0" applyFont="1" applyFill="1" applyBorder="1" applyAlignment="1">
      <alignment horizontal="center" vertical="center" wrapText="1"/>
    </xf>
    <xf numFmtId="0" fontId="15" fillId="34" borderId="58" xfId="0" applyFont="1" applyFill="1" applyBorder="1" applyAlignment="1">
      <alignment horizontal="center" vertical="center" wrapText="1"/>
    </xf>
    <xf numFmtId="10" fontId="15" fillId="34" borderId="58" xfId="52" applyNumberFormat="1" applyFont="1" applyFill="1" applyBorder="1" applyAlignment="1" applyProtection="1">
      <alignment horizontal="center" vertical="center" wrapText="1"/>
      <protection/>
    </xf>
    <xf numFmtId="0" fontId="15" fillId="34" borderId="59" xfId="0" applyFont="1" applyFill="1" applyBorder="1" applyAlignment="1">
      <alignment horizontal="center" vertical="center" wrapText="1"/>
    </xf>
    <xf numFmtId="0" fontId="15" fillId="34" borderId="60" xfId="0" applyFont="1" applyFill="1" applyBorder="1" applyAlignment="1">
      <alignment horizontal="center" vertical="center" wrapText="1"/>
    </xf>
    <xf numFmtId="0" fontId="15" fillId="34" borderId="61" xfId="0" applyFont="1" applyFill="1" applyBorder="1" applyAlignment="1">
      <alignment horizontal="center" vertical="center" wrapText="1"/>
    </xf>
    <xf numFmtId="0" fontId="15" fillId="34" borderId="62" xfId="0" applyFont="1" applyFill="1" applyBorder="1" applyAlignment="1">
      <alignment horizontal="center" vertical="center" wrapText="1"/>
    </xf>
    <xf numFmtId="0" fontId="15" fillId="34" borderId="63" xfId="0" applyFont="1" applyFill="1" applyBorder="1" applyAlignment="1">
      <alignment horizontal="center" vertical="center" wrapText="1"/>
    </xf>
    <xf numFmtId="10" fontId="15" fillId="34" borderId="63" xfId="52" applyNumberFormat="1" applyFont="1" applyFill="1" applyBorder="1" applyAlignment="1" applyProtection="1">
      <alignment horizontal="center" vertical="center" wrapText="1"/>
      <protection/>
    </xf>
    <xf numFmtId="0" fontId="15" fillId="34" borderId="6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10" fontId="0" fillId="0" borderId="66" xfId="52" applyNumberFormat="1" applyFont="1" applyFill="1" applyBorder="1" applyAlignment="1" applyProtection="1">
      <alignment horizontal="center" vertical="center"/>
      <protection/>
    </xf>
    <xf numFmtId="0" fontId="0" fillId="0" borderId="67" xfId="0" applyBorder="1" applyAlignment="1">
      <alignment horizontal="center" vertical="center"/>
    </xf>
    <xf numFmtId="0" fontId="15" fillId="34" borderId="68" xfId="0" applyFont="1" applyFill="1" applyBorder="1" applyAlignment="1">
      <alignment horizontal="center" vertical="center" wrapText="1"/>
    </xf>
    <xf numFmtId="10" fontId="15" fillId="34" borderId="68" xfId="52" applyNumberFormat="1" applyFont="1" applyFill="1" applyBorder="1" applyAlignment="1" applyProtection="1">
      <alignment horizontal="center" vertical="center" wrapText="1"/>
      <protection/>
    </xf>
    <xf numFmtId="0" fontId="15" fillId="34" borderId="69" xfId="0" applyFont="1" applyFill="1" applyBorder="1" applyAlignment="1">
      <alignment horizontal="center" vertical="center" wrapText="1"/>
    </xf>
    <xf numFmtId="0" fontId="15" fillId="34" borderId="70" xfId="0" applyFont="1" applyFill="1" applyBorder="1" applyAlignment="1">
      <alignment horizontal="center" vertical="center" wrapText="1"/>
    </xf>
    <xf numFmtId="10" fontId="15" fillId="34" borderId="70" xfId="52" applyNumberFormat="1" applyFont="1" applyFill="1" applyBorder="1" applyAlignment="1" applyProtection="1">
      <alignment horizontal="center" vertical="center" wrapText="1"/>
      <protection/>
    </xf>
    <xf numFmtId="0" fontId="15" fillId="34" borderId="71" xfId="0" applyFont="1" applyFill="1" applyBorder="1" applyAlignment="1">
      <alignment horizontal="center" vertical="center" wrapText="1"/>
    </xf>
    <xf numFmtId="0" fontId="15" fillId="34" borderId="72" xfId="0" applyFont="1" applyFill="1" applyBorder="1" applyAlignment="1">
      <alignment horizontal="center" vertical="center" wrapText="1"/>
    </xf>
    <xf numFmtId="0" fontId="15" fillId="34" borderId="73" xfId="0" applyFont="1" applyFill="1" applyBorder="1" applyAlignment="1">
      <alignment horizontal="center" vertical="center" wrapText="1"/>
    </xf>
    <xf numFmtId="0" fontId="15" fillId="34" borderId="74" xfId="0" applyFont="1" applyFill="1" applyBorder="1" applyAlignment="1">
      <alignment horizontal="center" vertical="center" wrapText="1"/>
    </xf>
    <xf numFmtId="0" fontId="15" fillId="34" borderId="75" xfId="0" applyFont="1" applyFill="1" applyBorder="1" applyAlignment="1">
      <alignment horizontal="center" vertical="center" wrapText="1"/>
    </xf>
    <xf numFmtId="10" fontId="15" fillId="34" borderId="75" xfId="52" applyNumberFormat="1" applyFont="1" applyFill="1" applyBorder="1" applyAlignment="1" applyProtection="1">
      <alignment horizontal="center" vertical="center" wrapText="1"/>
      <protection/>
    </xf>
    <xf numFmtId="0" fontId="15" fillId="34" borderId="76" xfId="0" applyFont="1" applyFill="1" applyBorder="1" applyAlignment="1">
      <alignment horizontal="center" vertical="center" wrapText="1"/>
    </xf>
    <xf numFmtId="0" fontId="9" fillId="35" borderId="45" xfId="0" applyFont="1" applyFill="1" applyBorder="1" applyAlignment="1">
      <alignment horizontal="left" vertical="center" wrapText="1"/>
    </xf>
    <xf numFmtId="0" fontId="15" fillId="35" borderId="60" xfId="0" applyFont="1" applyFill="1" applyBorder="1" applyAlignment="1">
      <alignment horizontal="center" vertical="center" wrapText="1"/>
    </xf>
    <xf numFmtId="0" fontId="15" fillId="35" borderId="61" xfId="0" applyFont="1" applyFill="1" applyBorder="1" applyAlignment="1">
      <alignment horizontal="center" vertical="center" wrapText="1"/>
    </xf>
    <xf numFmtId="0" fontId="15" fillId="33" borderId="65" xfId="0" applyFont="1" applyFill="1" applyBorder="1" applyAlignment="1">
      <alignment horizontal="center" vertical="center" wrapText="1"/>
    </xf>
    <xf numFmtId="0" fontId="15" fillId="33" borderId="66" xfId="0" applyFont="1" applyFill="1" applyBorder="1" applyAlignment="1">
      <alignment horizontal="center" vertical="center" wrapText="1"/>
    </xf>
    <xf numFmtId="0" fontId="15" fillId="33" borderId="67" xfId="0" applyFont="1" applyFill="1" applyBorder="1" applyAlignment="1">
      <alignment horizontal="center" vertical="center" wrapText="1"/>
    </xf>
    <xf numFmtId="0" fontId="22" fillId="33" borderId="38" xfId="0" applyFont="1" applyFill="1" applyBorder="1" applyAlignment="1">
      <alignment horizontal="right" vertical="center" wrapText="1"/>
    </xf>
    <xf numFmtId="0" fontId="18" fillId="36" borderId="65" xfId="0" applyFont="1" applyFill="1" applyBorder="1" applyAlignment="1">
      <alignment horizontal="center" vertical="center" wrapText="1"/>
    </xf>
    <xf numFmtId="0" fontId="18" fillId="36" borderId="66" xfId="0" applyFont="1" applyFill="1" applyBorder="1" applyAlignment="1">
      <alignment horizontal="center" vertical="center" wrapText="1"/>
    </xf>
    <xf numFmtId="0" fontId="13" fillId="36" borderId="66" xfId="0" applyFont="1" applyFill="1" applyBorder="1" applyAlignment="1">
      <alignment horizontal="center" vertical="center" wrapText="1"/>
    </xf>
    <xf numFmtId="0" fontId="18" fillId="36" borderId="67" xfId="0" applyFont="1" applyFill="1" applyBorder="1" applyAlignment="1">
      <alignment horizontal="center" vertical="center" wrapText="1"/>
    </xf>
    <xf numFmtId="10" fontId="18" fillId="36" borderId="66" xfId="0" applyNumberFormat="1" applyFont="1" applyFill="1" applyBorder="1" applyAlignment="1">
      <alignment horizontal="center" vertical="center" wrapText="1"/>
    </xf>
    <xf numFmtId="0" fontId="15" fillId="37" borderId="77" xfId="0" applyFont="1" applyFill="1" applyBorder="1" applyAlignment="1">
      <alignment horizontal="center" vertical="center" wrapText="1"/>
    </xf>
    <xf numFmtId="0" fontId="15" fillId="37" borderId="78" xfId="0" applyFont="1" applyFill="1" applyBorder="1" applyAlignment="1">
      <alignment horizontal="center" vertical="center" wrapText="1"/>
    </xf>
    <xf numFmtId="10" fontId="15" fillId="37" borderId="78" xfId="52" applyNumberFormat="1" applyFont="1" applyFill="1" applyBorder="1" applyAlignment="1" applyProtection="1">
      <alignment horizontal="center" vertical="center" wrapText="1"/>
      <protection/>
    </xf>
    <xf numFmtId="0" fontId="15" fillId="37" borderId="79" xfId="0" applyFont="1" applyFill="1" applyBorder="1" applyAlignment="1">
      <alignment horizontal="center" vertical="center" wrapText="1"/>
    </xf>
    <xf numFmtId="0" fontId="15" fillId="37" borderId="69" xfId="0" applyFont="1" applyFill="1" applyBorder="1" applyAlignment="1">
      <alignment horizontal="center" vertical="center" wrapText="1"/>
    </xf>
    <xf numFmtId="0" fontId="15" fillId="37" borderId="70" xfId="0" applyFont="1" applyFill="1" applyBorder="1" applyAlignment="1">
      <alignment horizontal="center" vertical="center" wrapText="1"/>
    </xf>
    <xf numFmtId="10" fontId="15" fillId="37" borderId="70" xfId="52" applyNumberFormat="1" applyFont="1" applyFill="1" applyBorder="1" applyAlignment="1" applyProtection="1">
      <alignment horizontal="center" vertical="center" wrapText="1"/>
      <protection/>
    </xf>
    <xf numFmtId="0" fontId="15" fillId="37" borderId="71" xfId="0" applyFont="1" applyFill="1" applyBorder="1" applyAlignment="1">
      <alignment horizontal="center" vertical="center" wrapText="1"/>
    </xf>
    <xf numFmtId="0" fontId="15" fillId="37" borderId="74" xfId="0" applyFont="1" applyFill="1" applyBorder="1" applyAlignment="1">
      <alignment horizontal="center" vertical="center" wrapText="1"/>
    </xf>
    <xf numFmtId="0" fontId="15" fillId="37" borderId="75" xfId="0" applyFont="1" applyFill="1" applyBorder="1" applyAlignment="1">
      <alignment horizontal="center" vertical="center" wrapText="1"/>
    </xf>
    <xf numFmtId="10" fontId="15" fillId="37" borderId="75" xfId="52" applyNumberFormat="1" applyFont="1" applyFill="1" applyBorder="1" applyAlignment="1" applyProtection="1">
      <alignment horizontal="center" vertical="center" wrapText="1"/>
      <protection/>
    </xf>
    <xf numFmtId="0" fontId="15" fillId="37" borderId="76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/>
    </xf>
    <xf numFmtId="0" fontId="24" fillId="0" borderId="19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10" fontId="24" fillId="0" borderId="20" xfId="52" applyNumberFormat="1" applyFont="1" applyFill="1" applyBorder="1" applyAlignment="1" applyProtection="1">
      <alignment horizontal="center" vertical="center" wrapText="1"/>
      <protection/>
    </xf>
    <xf numFmtId="0" fontId="24" fillId="0" borderId="21" xfId="0" applyFont="1" applyFill="1" applyBorder="1" applyAlignment="1">
      <alignment horizontal="center" vertical="center" wrapText="1"/>
    </xf>
    <xf numFmtId="0" fontId="24" fillId="0" borderId="39" xfId="0" applyFont="1" applyFill="1" applyBorder="1" applyAlignment="1">
      <alignment horizontal="center" vertical="center" wrapText="1"/>
    </xf>
    <xf numFmtId="0" fontId="24" fillId="0" borderId="40" xfId="0" applyFont="1" applyFill="1" applyBorder="1" applyAlignment="1">
      <alignment horizontal="center" vertical="center" wrapText="1"/>
    </xf>
    <xf numFmtId="0" fontId="14" fillId="33" borderId="80" xfId="0" applyFont="1" applyFill="1" applyBorder="1" applyAlignment="1">
      <alignment horizontal="right" vertical="center"/>
    </xf>
    <xf numFmtId="0" fontId="23" fillId="0" borderId="81" xfId="0" applyFont="1" applyFill="1" applyBorder="1" applyAlignment="1">
      <alignment horizontal="left" vertical="center" wrapText="1"/>
    </xf>
    <xf numFmtId="0" fontId="24" fillId="0" borderId="82" xfId="0" applyFont="1" applyFill="1" applyBorder="1" applyAlignment="1">
      <alignment horizontal="center" vertical="center" wrapText="1"/>
    </xf>
    <xf numFmtId="0" fontId="24" fillId="0" borderId="58" xfId="0" applyFont="1" applyFill="1" applyBorder="1" applyAlignment="1">
      <alignment horizontal="center" vertical="center" wrapText="1"/>
    </xf>
    <xf numFmtId="10" fontId="24" fillId="0" borderId="58" xfId="52" applyNumberFormat="1" applyFont="1" applyFill="1" applyBorder="1" applyAlignment="1" applyProtection="1">
      <alignment horizontal="center" vertical="center" wrapText="1"/>
      <protection/>
    </xf>
    <xf numFmtId="0" fontId="24" fillId="0" borderId="83" xfId="0" applyFont="1" applyFill="1" applyBorder="1" applyAlignment="1">
      <alignment horizontal="center" vertical="center" wrapText="1"/>
    </xf>
    <xf numFmtId="0" fontId="24" fillId="0" borderId="59" xfId="0" applyFont="1" applyFill="1" applyBorder="1" applyAlignment="1">
      <alignment horizontal="center" vertical="center" wrapText="1"/>
    </xf>
    <xf numFmtId="0" fontId="23" fillId="0" borderId="84" xfId="0" applyFont="1" applyFill="1" applyBorder="1" applyAlignment="1">
      <alignment horizontal="left" vertical="center" wrapText="1"/>
    </xf>
    <xf numFmtId="0" fontId="24" fillId="0" borderId="85" xfId="0" applyFont="1" applyFill="1" applyBorder="1" applyAlignment="1">
      <alignment horizontal="center" vertical="center" wrapText="1"/>
    </xf>
    <xf numFmtId="0" fontId="23" fillId="0" borderId="86" xfId="0" applyFont="1" applyFill="1" applyBorder="1" applyAlignment="1">
      <alignment horizontal="left" vertical="center" wrapText="1"/>
    </xf>
    <xf numFmtId="0" fontId="24" fillId="0" borderId="87" xfId="0" applyFont="1" applyFill="1" applyBorder="1" applyAlignment="1">
      <alignment horizontal="center" vertical="center" wrapText="1"/>
    </xf>
    <xf numFmtId="0" fontId="24" fillId="0" borderId="78" xfId="0" applyFont="1" applyFill="1" applyBorder="1" applyAlignment="1">
      <alignment horizontal="center" vertical="center" wrapText="1"/>
    </xf>
    <xf numFmtId="10" fontId="24" fillId="0" borderId="78" xfId="52" applyNumberFormat="1" applyFont="1" applyFill="1" applyBorder="1" applyAlignment="1" applyProtection="1">
      <alignment horizontal="center" vertical="center" wrapText="1"/>
      <protection/>
    </xf>
    <xf numFmtId="0" fontId="24" fillId="0" borderId="88" xfId="0" applyFont="1" applyFill="1" applyBorder="1" applyAlignment="1">
      <alignment horizontal="center" vertical="center" wrapText="1"/>
    </xf>
    <xf numFmtId="0" fontId="22" fillId="33" borderId="89" xfId="0" applyFont="1" applyFill="1" applyBorder="1" applyAlignment="1">
      <alignment horizontal="right" vertical="center" wrapText="1"/>
    </xf>
    <xf numFmtId="0" fontId="9" fillId="37" borderId="90" xfId="0" applyFont="1" applyFill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24" fillId="0" borderId="91" xfId="0" applyFont="1" applyFill="1" applyBorder="1" applyAlignment="1">
      <alignment horizontal="center" vertical="center" wrapText="1"/>
    </xf>
    <xf numFmtId="10" fontId="0" fillId="33" borderId="66" xfId="52" applyNumberFormat="1" applyFont="1" applyFill="1" applyBorder="1" applyAlignment="1" applyProtection="1">
      <alignment horizontal="center" vertical="center"/>
      <protection/>
    </xf>
    <xf numFmtId="0" fontId="14" fillId="0" borderId="38" xfId="0" applyFont="1" applyBorder="1" applyAlignment="1">
      <alignment horizontal="left" vertical="center" wrapText="1"/>
    </xf>
    <xf numFmtId="0" fontId="15" fillId="0" borderId="65" xfId="0" applyFont="1" applyBorder="1" applyAlignment="1">
      <alignment horizontal="center" vertical="center" wrapText="1"/>
    </xf>
    <xf numFmtId="0" fontId="15" fillId="0" borderId="66" xfId="0" applyFont="1" applyBorder="1" applyAlignment="1">
      <alignment horizontal="center" vertical="center" wrapText="1"/>
    </xf>
    <xf numFmtId="10" fontId="15" fillId="0" borderId="66" xfId="52" applyNumberFormat="1" applyFont="1" applyFill="1" applyBorder="1" applyAlignment="1" applyProtection="1">
      <alignment horizontal="center" vertical="center" wrapText="1"/>
      <protection/>
    </xf>
    <xf numFmtId="0" fontId="15" fillId="0" borderId="67" xfId="0" applyFont="1" applyBorder="1" applyAlignment="1">
      <alignment horizontal="center" vertical="center" wrapText="1"/>
    </xf>
    <xf numFmtId="0" fontId="9" fillId="37" borderId="92" xfId="0" applyFont="1" applyFill="1" applyBorder="1" applyAlignment="1">
      <alignment horizontal="left" vertical="center" wrapText="1"/>
    </xf>
    <xf numFmtId="0" fontId="9" fillId="37" borderId="93" xfId="0" applyFont="1" applyFill="1" applyBorder="1" applyAlignment="1">
      <alignment horizontal="left" vertical="center" wrapText="1"/>
    </xf>
    <xf numFmtId="0" fontId="11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10" fontId="16" fillId="37" borderId="75" xfId="52" applyNumberFormat="1" applyFont="1" applyFill="1" applyBorder="1" applyAlignment="1" applyProtection="1">
      <alignment horizontal="center" vertical="center" wrapText="1"/>
      <protection/>
    </xf>
    <xf numFmtId="10" fontId="16" fillId="37" borderId="78" xfId="52" applyNumberFormat="1" applyFont="1" applyFill="1" applyBorder="1" applyAlignment="1" applyProtection="1">
      <alignment horizontal="center" vertical="center" wrapText="1"/>
      <protection/>
    </xf>
    <xf numFmtId="10" fontId="13" fillId="36" borderId="66" xfId="0" applyNumberFormat="1" applyFont="1" applyFill="1" applyBorder="1" applyAlignment="1">
      <alignment horizontal="center" vertical="center" wrapText="1"/>
    </xf>
    <xf numFmtId="0" fontId="9" fillId="35" borderId="55" xfId="0" applyFont="1" applyFill="1" applyBorder="1" applyAlignment="1">
      <alignment horizontal="left" vertical="center" wrapText="1"/>
    </xf>
    <xf numFmtId="0" fontId="9" fillId="35" borderId="56" xfId="0" applyFont="1" applyFill="1" applyBorder="1" applyAlignment="1">
      <alignment horizontal="left" vertical="center" wrapText="1"/>
    </xf>
    <xf numFmtId="0" fontId="15" fillId="35" borderId="57" xfId="0" applyFont="1" applyFill="1" applyBorder="1" applyAlignment="1">
      <alignment horizontal="center" vertical="center" wrapText="1"/>
    </xf>
    <xf numFmtId="0" fontId="15" fillId="35" borderId="58" xfId="0" applyFont="1" applyFill="1" applyBorder="1" applyAlignment="1">
      <alignment horizontal="center" vertical="center" wrapText="1"/>
    </xf>
    <xf numFmtId="10" fontId="15" fillId="35" borderId="58" xfId="52" applyNumberFormat="1" applyFont="1" applyFill="1" applyBorder="1" applyAlignment="1" applyProtection="1">
      <alignment horizontal="center" vertical="center" wrapText="1"/>
      <protection/>
    </xf>
    <xf numFmtId="0" fontId="15" fillId="35" borderId="59" xfId="0" applyFont="1" applyFill="1" applyBorder="1" applyAlignment="1">
      <alignment horizontal="center" vertical="center" wrapText="1"/>
    </xf>
    <xf numFmtId="0" fontId="15" fillId="35" borderId="62" xfId="0" applyFont="1" applyFill="1" applyBorder="1" applyAlignment="1">
      <alignment horizontal="center" vertical="center" wrapText="1"/>
    </xf>
    <xf numFmtId="0" fontId="15" fillId="35" borderId="63" xfId="0" applyFont="1" applyFill="1" applyBorder="1" applyAlignment="1">
      <alignment horizontal="center" vertical="center" wrapText="1"/>
    </xf>
    <xf numFmtId="10" fontId="15" fillId="35" borderId="63" xfId="52" applyNumberFormat="1" applyFont="1" applyFill="1" applyBorder="1" applyAlignment="1" applyProtection="1">
      <alignment horizontal="center" vertical="center" wrapText="1"/>
      <protection/>
    </xf>
    <xf numFmtId="0" fontId="15" fillId="35" borderId="64" xfId="0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22" fillId="0" borderId="1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30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10" fontId="9" fillId="33" borderId="16" xfId="52" applyNumberFormat="1" applyFont="1" applyFill="1" applyBorder="1" applyAlignment="1">
      <alignment horizontal="center" vertical="center"/>
    </xf>
    <xf numFmtId="10" fontId="30" fillId="33" borderId="16" xfId="52" applyNumberFormat="1" applyFont="1" applyFill="1" applyBorder="1" applyAlignment="1">
      <alignment horizontal="center" vertical="center"/>
    </xf>
    <xf numFmtId="10" fontId="9" fillId="0" borderId="16" xfId="52" applyNumberFormat="1" applyFont="1" applyFill="1" applyBorder="1" applyAlignment="1">
      <alignment horizontal="center" vertical="center"/>
    </xf>
    <xf numFmtId="10" fontId="30" fillId="0" borderId="16" xfId="52" applyNumberFormat="1" applyFont="1" applyFill="1" applyBorder="1" applyAlignment="1">
      <alignment horizontal="center" vertical="center"/>
    </xf>
    <xf numFmtId="10" fontId="2" fillId="34" borderId="24" xfId="52" applyNumberFormat="1" applyFont="1" applyFill="1" applyBorder="1" applyAlignment="1" applyProtection="1">
      <alignment horizontal="center" vertical="center" wrapText="1"/>
      <protection/>
    </xf>
    <xf numFmtId="10" fontId="30" fillId="34" borderId="24" xfId="52" applyNumberFormat="1" applyFont="1" applyFill="1" applyBorder="1" applyAlignment="1" applyProtection="1">
      <alignment horizontal="center" vertical="center" wrapText="1"/>
      <protection/>
    </xf>
    <xf numFmtId="10" fontId="2" fillId="35" borderId="24" xfId="52" applyNumberFormat="1" applyFont="1" applyFill="1" applyBorder="1" applyAlignment="1" applyProtection="1">
      <alignment horizontal="center" vertical="center" wrapText="1"/>
      <protection/>
    </xf>
    <xf numFmtId="10" fontId="30" fillId="35" borderId="24" xfId="52" applyNumberFormat="1" applyFont="1" applyFill="1" applyBorder="1" applyAlignment="1" applyProtection="1">
      <alignment horizontal="center" vertical="center" wrapText="1"/>
      <protection/>
    </xf>
    <xf numFmtId="10" fontId="9" fillId="0" borderId="15" xfId="52" applyNumberFormat="1" applyFont="1" applyFill="1" applyBorder="1" applyAlignment="1" applyProtection="1">
      <alignment horizontal="center" vertical="center"/>
      <protection/>
    </xf>
    <xf numFmtId="10" fontId="30" fillId="0" borderId="15" xfId="52" applyNumberFormat="1" applyFont="1" applyFill="1" applyBorder="1" applyAlignment="1" applyProtection="1">
      <alignment horizontal="center" vertical="center"/>
      <protection/>
    </xf>
    <xf numFmtId="0" fontId="2" fillId="35" borderId="57" xfId="0" applyFont="1" applyFill="1" applyBorder="1" applyAlignment="1">
      <alignment horizontal="center" vertical="center" wrapText="1"/>
    </xf>
    <xf numFmtId="0" fontId="2" fillId="35" borderId="58" xfId="0" applyFont="1" applyFill="1" applyBorder="1" applyAlignment="1">
      <alignment horizontal="center" vertical="center" wrapText="1"/>
    </xf>
    <xf numFmtId="10" fontId="2" fillId="35" borderId="58" xfId="52" applyNumberFormat="1" applyFont="1" applyFill="1" applyBorder="1" applyAlignment="1" applyProtection="1">
      <alignment horizontal="center" vertical="center" wrapText="1"/>
      <protection/>
    </xf>
    <xf numFmtId="0" fontId="2" fillId="35" borderId="59" xfId="0" applyFont="1" applyFill="1" applyBorder="1" applyAlignment="1">
      <alignment horizontal="center" vertical="center" wrapText="1"/>
    </xf>
    <xf numFmtId="0" fontId="2" fillId="35" borderId="60" xfId="0" applyFont="1" applyFill="1" applyBorder="1" applyAlignment="1">
      <alignment horizontal="center" vertical="center" wrapText="1"/>
    </xf>
    <xf numFmtId="0" fontId="2" fillId="35" borderId="24" xfId="0" applyFont="1" applyFill="1" applyBorder="1" applyAlignment="1">
      <alignment horizontal="center" vertical="center" wrapText="1"/>
    </xf>
    <xf numFmtId="0" fontId="2" fillId="35" borderId="61" xfId="0" applyFont="1" applyFill="1" applyBorder="1" applyAlignment="1">
      <alignment horizontal="center" vertical="center" wrapText="1"/>
    </xf>
    <xf numFmtId="0" fontId="2" fillId="35" borderId="62" xfId="0" applyFont="1" applyFill="1" applyBorder="1" applyAlignment="1">
      <alignment horizontal="center" vertical="center" wrapText="1"/>
    </xf>
    <xf numFmtId="0" fontId="2" fillId="35" borderId="63" xfId="0" applyFont="1" applyFill="1" applyBorder="1" applyAlignment="1">
      <alignment horizontal="center" vertical="center" wrapText="1"/>
    </xf>
    <xf numFmtId="10" fontId="2" fillId="35" borderId="63" xfId="52" applyNumberFormat="1" applyFont="1" applyFill="1" applyBorder="1" applyAlignment="1" applyProtection="1">
      <alignment horizontal="center" vertical="center" wrapText="1"/>
      <protection/>
    </xf>
    <xf numFmtId="0" fontId="2" fillId="35" borderId="64" xfId="0" applyFont="1" applyFill="1" applyBorder="1" applyAlignment="1">
      <alignment horizontal="center" vertical="center" wrapText="1"/>
    </xf>
    <xf numFmtId="10" fontId="9" fillId="33" borderId="11" xfId="52" applyNumberFormat="1" applyFont="1" applyFill="1" applyBorder="1" applyAlignment="1">
      <alignment horizontal="center" vertical="center"/>
    </xf>
    <xf numFmtId="10" fontId="30" fillId="33" borderId="11" xfId="52" applyNumberFormat="1" applyFont="1" applyFill="1" applyBorder="1" applyAlignment="1">
      <alignment horizontal="center" vertical="center"/>
    </xf>
    <xf numFmtId="10" fontId="9" fillId="0" borderId="94" xfId="52" applyNumberFormat="1" applyFont="1" applyFill="1" applyBorder="1" applyAlignment="1">
      <alignment horizontal="center" vertical="center"/>
    </xf>
    <xf numFmtId="10" fontId="9" fillId="0" borderId="95" xfId="52" applyNumberFormat="1" applyFont="1" applyFill="1" applyBorder="1" applyAlignment="1">
      <alignment horizontal="center" vertical="center"/>
    </xf>
    <xf numFmtId="10" fontId="9" fillId="0" borderId="96" xfId="52" applyNumberFormat="1" applyFont="1" applyFill="1" applyBorder="1" applyAlignment="1">
      <alignment horizontal="center" vertical="center"/>
    </xf>
    <xf numFmtId="10" fontId="2" fillId="35" borderId="15" xfId="52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>
      <alignment horizontal="center"/>
    </xf>
    <xf numFmtId="10" fontId="9" fillId="0" borderId="11" xfId="52" applyNumberFormat="1" applyFont="1" applyFill="1" applyBorder="1" applyAlignment="1">
      <alignment horizontal="center" vertical="center"/>
    </xf>
    <xf numFmtId="10" fontId="30" fillId="0" borderId="11" xfId="52" applyNumberFormat="1" applyFont="1" applyFill="1" applyBorder="1" applyAlignment="1">
      <alignment horizontal="center" vertical="center"/>
    </xf>
    <xf numFmtId="10" fontId="9" fillId="33" borderId="94" xfId="52" applyNumberFormat="1" applyFont="1" applyFill="1" applyBorder="1" applyAlignment="1" applyProtection="1">
      <alignment horizontal="center" vertical="center"/>
      <protection/>
    </xf>
    <xf numFmtId="10" fontId="9" fillId="33" borderId="95" xfId="52" applyNumberFormat="1" applyFont="1" applyFill="1" applyBorder="1" applyAlignment="1" applyProtection="1">
      <alignment horizontal="center" vertical="center"/>
      <protection/>
    </xf>
    <xf numFmtId="10" fontId="9" fillId="33" borderId="96" xfId="52" applyNumberFormat="1" applyFont="1" applyFill="1" applyBorder="1" applyAlignment="1" applyProtection="1">
      <alignment horizontal="center" vertical="center"/>
      <protection/>
    </xf>
    <xf numFmtId="10" fontId="25" fillId="36" borderId="66" xfId="0" applyNumberFormat="1" applyFont="1" applyFill="1" applyBorder="1" applyAlignment="1">
      <alignment horizontal="center" vertical="center" wrapText="1"/>
    </xf>
    <xf numFmtId="10" fontId="30" fillId="36" borderId="66" xfId="0" applyNumberFormat="1" applyFont="1" applyFill="1" applyBorder="1" applyAlignment="1">
      <alignment horizontal="center" vertical="center" wrapText="1"/>
    </xf>
    <xf numFmtId="10" fontId="25" fillId="36" borderId="0" xfId="52" applyNumberFormat="1" applyFont="1" applyFill="1" applyBorder="1" applyAlignment="1" applyProtection="1">
      <alignment horizontal="center"/>
      <protection/>
    </xf>
    <xf numFmtId="10" fontId="30" fillId="36" borderId="0" xfId="52" applyNumberFormat="1" applyFont="1" applyFill="1" applyBorder="1" applyAlignment="1" applyProtection="1">
      <alignment horizontal="center"/>
      <protection/>
    </xf>
    <xf numFmtId="10" fontId="2" fillId="37" borderId="75" xfId="52" applyNumberFormat="1" applyFont="1" applyFill="1" applyBorder="1" applyAlignment="1" applyProtection="1">
      <alignment horizontal="center" vertical="center" wrapText="1"/>
      <protection/>
    </xf>
    <xf numFmtId="10" fontId="30" fillId="37" borderId="75" xfId="52" applyNumberFormat="1" applyFont="1" applyFill="1" applyBorder="1" applyAlignment="1" applyProtection="1">
      <alignment horizontal="center" vertical="center" wrapText="1"/>
      <protection/>
    </xf>
    <xf numFmtId="10" fontId="2" fillId="37" borderId="78" xfId="52" applyNumberFormat="1" applyFont="1" applyFill="1" applyBorder="1" applyAlignment="1" applyProtection="1">
      <alignment horizontal="center" vertical="center" wrapText="1"/>
      <protection/>
    </xf>
    <xf numFmtId="10" fontId="30" fillId="37" borderId="78" xfId="52" applyNumberFormat="1" applyFont="1" applyFill="1" applyBorder="1" applyAlignment="1" applyProtection="1">
      <alignment horizontal="center" vertical="center" wrapText="1"/>
      <protection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 wrapText="1"/>
    </xf>
    <xf numFmtId="0" fontId="15" fillId="33" borderId="97" xfId="0" applyFont="1" applyFill="1" applyBorder="1" applyAlignment="1">
      <alignment horizontal="center" vertical="center" wrapText="1"/>
    </xf>
    <xf numFmtId="0" fontId="15" fillId="33" borderId="98" xfId="0" applyFont="1" applyFill="1" applyBorder="1" applyAlignment="1">
      <alignment horizontal="center" vertical="center" wrapText="1"/>
    </xf>
    <xf numFmtId="0" fontId="15" fillId="33" borderId="99" xfId="0" applyFont="1" applyFill="1" applyBorder="1" applyAlignment="1">
      <alignment horizontal="center" vertical="center" wrapText="1"/>
    </xf>
    <xf numFmtId="0" fontId="16" fillId="33" borderId="15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11" fillId="0" borderId="12" xfId="0" applyFont="1" applyBorder="1" applyAlignment="1">
      <alignment horizontal="center" vertical="center"/>
    </xf>
    <xf numFmtId="0" fontId="16" fillId="33" borderId="31" xfId="0" applyFont="1" applyFill="1" applyBorder="1" applyAlignment="1">
      <alignment horizontal="center" vertical="center" wrapText="1"/>
    </xf>
    <xf numFmtId="0" fontId="16" fillId="33" borderId="98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10" fontId="0" fillId="0" borderId="0" xfId="0" applyNumberFormat="1" applyAlignment="1">
      <alignment horizontal="center"/>
    </xf>
    <xf numFmtId="0" fontId="0" fillId="33" borderId="66" xfId="0" applyFill="1" applyBorder="1" applyAlignment="1">
      <alignment horizontal="center" vertical="center"/>
    </xf>
    <xf numFmtId="0" fontId="0" fillId="33" borderId="10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9" fillId="0" borderId="54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/>
    </xf>
    <xf numFmtId="0" fontId="0" fillId="0" borderId="0" xfId="0" applyFill="1" applyAlignment="1">
      <alignment horizontal="center"/>
    </xf>
    <xf numFmtId="0" fontId="14" fillId="0" borderId="14" xfId="0" applyFont="1" applyFill="1" applyBorder="1" applyAlignment="1">
      <alignment horizontal="left" vertical="center" wrapText="1"/>
    </xf>
    <xf numFmtId="0" fontId="22" fillId="0" borderId="1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wrapText="1"/>
    </xf>
    <xf numFmtId="0" fontId="17" fillId="0" borderId="38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0" fillId="33" borderId="101" xfId="0" applyFill="1" applyBorder="1" applyAlignment="1">
      <alignment horizontal="center" vertical="center"/>
    </xf>
    <xf numFmtId="0" fontId="15" fillId="33" borderId="101" xfId="0" applyFont="1" applyFill="1" applyBorder="1" applyAlignment="1">
      <alignment horizontal="center" vertical="center" wrapText="1"/>
    </xf>
    <xf numFmtId="0" fontId="31" fillId="33" borderId="89" xfId="0" applyFont="1" applyFill="1" applyBorder="1" applyAlignment="1">
      <alignment horizontal="right" vertical="center" wrapText="1"/>
    </xf>
    <xf numFmtId="0" fontId="22" fillId="33" borderId="14" xfId="0" applyFont="1" applyFill="1" applyBorder="1" applyAlignment="1">
      <alignment horizontal="right" vertical="center"/>
    </xf>
    <xf numFmtId="0" fontId="15" fillId="37" borderId="65" xfId="0" applyFont="1" applyFill="1" applyBorder="1" applyAlignment="1">
      <alignment horizontal="center" vertical="center" wrapText="1"/>
    </xf>
    <xf numFmtId="0" fontId="15" fillId="37" borderId="66" xfId="0" applyFont="1" applyFill="1" applyBorder="1" applyAlignment="1">
      <alignment horizontal="center" vertical="center" wrapText="1"/>
    </xf>
    <xf numFmtId="10" fontId="15" fillId="37" borderId="66" xfId="52" applyNumberFormat="1" applyFont="1" applyFill="1" applyBorder="1" applyAlignment="1" applyProtection="1">
      <alignment horizontal="center" vertical="center" wrapText="1"/>
      <protection/>
    </xf>
    <xf numFmtId="0" fontId="15" fillId="37" borderId="67" xfId="0" applyFont="1" applyFill="1" applyBorder="1" applyAlignment="1">
      <alignment horizontal="center" vertical="center" wrapText="1"/>
    </xf>
    <xf numFmtId="0" fontId="14" fillId="33" borderId="102" xfId="0" applyFont="1" applyFill="1" applyBorder="1" applyAlignment="1">
      <alignment horizontal="right" vertical="center"/>
    </xf>
    <xf numFmtId="0" fontId="15" fillId="0" borderId="103" xfId="0" applyFont="1" applyFill="1" applyBorder="1" applyAlignment="1">
      <alignment horizontal="center" vertical="center" wrapText="1"/>
    </xf>
    <xf numFmtId="0" fontId="15" fillId="0" borderId="40" xfId="0" applyFont="1" applyFill="1" applyBorder="1" applyAlignment="1">
      <alignment horizontal="center" vertical="center" wrapText="1"/>
    </xf>
    <xf numFmtId="10" fontId="15" fillId="0" borderId="40" xfId="52" applyNumberFormat="1" applyFont="1" applyFill="1" applyBorder="1" applyAlignment="1" applyProtection="1">
      <alignment horizontal="center" vertical="center" wrapText="1"/>
      <protection/>
    </xf>
    <xf numFmtId="0" fontId="15" fillId="0" borderId="91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10" fontId="15" fillId="0" borderId="20" xfId="52" applyNumberFormat="1" applyFont="1" applyFill="1" applyBorder="1" applyAlignment="1" applyProtection="1">
      <alignment horizontal="center" vertical="center" wrapText="1"/>
      <protection/>
    </xf>
    <xf numFmtId="0" fontId="15" fillId="0" borderId="60" xfId="0" applyFont="1" applyFill="1" applyBorder="1" applyAlignment="1">
      <alignment horizontal="center" vertical="center" wrapText="1"/>
    </xf>
    <xf numFmtId="10" fontId="15" fillId="0" borderId="24" xfId="52" applyNumberFormat="1" applyFont="1" applyFill="1" applyBorder="1" applyAlignment="1" applyProtection="1">
      <alignment horizontal="center" vertical="center" wrapText="1"/>
      <protection/>
    </xf>
    <xf numFmtId="0" fontId="15" fillId="0" borderId="61" xfId="0" applyFont="1" applyFill="1" applyBorder="1" applyAlignment="1">
      <alignment horizontal="center" vertical="center" wrapText="1"/>
    </xf>
    <xf numFmtId="0" fontId="12" fillId="0" borderId="48" xfId="0" applyFont="1" applyFill="1" applyBorder="1" applyAlignment="1">
      <alignment horizontal="center" vertical="center"/>
    </xf>
    <xf numFmtId="0" fontId="15" fillId="0" borderId="62" xfId="0" applyFont="1" applyFill="1" applyBorder="1" applyAlignment="1">
      <alignment horizontal="center" vertical="center" wrapText="1"/>
    </xf>
    <xf numFmtId="0" fontId="15" fillId="0" borderId="63" xfId="0" applyFont="1" applyFill="1" applyBorder="1" applyAlignment="1">
      <alignment horizontal="center" vertical="center" wrapText="1"/>
    </xf>
    <xf numFmtId="10" fontId="15" fillId="0" borderId="63" xfId="52" applyNumberFormat="1" applyFont="1" applyFill="1" applyBorder="1" applyAlignment="1" applyProtection="1">
      <alignment horizontal="center" vertical="center" wrapText="1"/>
      <protection/>
    </xf>
    <xf numFmtId="0" fontId="15" fillId="0" borderId="64" xfId="0" applyFont="1" applyFill="1" applyBorder="1" applyAlignment="1">
      <alignment horizontal="center" vertical="center" wrapText="1"/>
    </xf>
    <xf numFmtId="0" fontId="12" fillId="0" borderId="104" xfId="0" applyFont="1" applyFill="1" applyBorder="1" applyAlignment="1">
      <alignment horizontal="center" vertical="center"/>
    </xf>
    <xf numFmtId="0" fontId="15" fillId="0" borderId="69" xfId="0" applyFont="1" applyFill="1" applyBorder="1" applyAlignment="1">
      <alignment horizontal="center" vertical="center" wrapText="1"/>
    </xf>
    <xf numFmtId="0" fontId="15" fillId="0" borderId="70" xfId="0" applyFont="1" applyFill="1" applyBorder="1" applyAlignment="1">
      <alignment horizontal="center" vertical="center" wrapText="1"/>
    </xf>
    <xf numFmtId="10" fontId="15" fillId="0" borderId="70" xfId="52" applyNumberFormat="1" applyFont="1" applyFill="1" applyBorder="1" applyAlignment="1" applyProtection="1">
      <alignment horizontal="center" vertical="center" wrapText="1"/>
      <protection/>
    </xf>
    <xf numFmtId="0" fontId="15" fillId="0" borderId="71" xfId="0" applyFont="1" applyFill="1" applyBorder="1" applyAlignment="1">
      <alignment horizontal="center" vertical="center" wrapText="1"/>
    </xf>
    <xf numFmtId="0" fontId="15" fillId="0" borderId="72" xfId="0" applyFont="1" applyFill="1" applyBorder="1" applyAlignment="1">
      <alignment horizontal="center" vertical="center" wrapText="1"/>
    </xf>
    <xf numFmtId="0" fontId="15" fillId="0" borderId="68" xfId="0" applyFont="1" applyFill="1" applyBorder="1" applyAlignment="1">
      <alignment horizontal="center" vertical="center" wrapText="1"/>
    </xf>
    <xf numFmtId="10" fontId="15" fillId="0" borderId="68" xfId="52" applyNumberFormat="1" applyFont="1" applyFill="1" applyBorder="1" applyAlignment="1" applyProtection="1">
      <alignment horizontal="center" vertical="center" wrapText="1"/>
      <protection/>
    </xf>
    <xf numFmtId="0" fontId="15" fillId="0" borderId="73" xfId="0" applyFont="1" applyFill="1" applyBorder="1" applyAlignment="1">
      <alignment horizontal="center" vertical="center" wrapText="1"/>
    </xf>
    <xf numFmtId="0" fontId="15" fillId="0" borderId="74" xfId="0" applyFont="1" applyFill="1" applyBorder="1" applyAlignment="1">
      <alignment horizontal="center" vertical="center" wrapText="1"/>
    </xf>
    <xf numFmtId="0" fontId="15" fillId="0" borderId="75" xfId="0" applyFont="1" applyFill="1" applyBorder="1" applyAlignment="1">
      <alignment horizontal="center" vertical="center" wrapText="1"/>
    </xf>
    <xf numFmtId="10" fontId="15" fillId="0" borderId="75" xfId="52" applyNumberFormat="1" applyFont="1" applyFill="1" applyBorder="1" applyAlignment="1" applyProtection="1">
      <alignment horizontal="center" vertical="center" wrapText="1"/>
      <protection/>
    </xf>
    <xf numFmtId="0" fontId="15" fillId="0" borderId="76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15" fillId="0" borderId="58" xfId="0" applyFont="1" applyFill="1" applyBorder="1" applyAlignment="1">
      <alignment horizontal="center" vertical="center" wrapText="1"/>
    </xf>
    <xf numFmtId="10" fontId="15" fillId="0" borderId="58" xfId="52" applyNumberFormat="1" applyFont="1" applyFill="1" applyBorder="1" applyAlignment="1" applyProtection="1">
      <alignment horizontal="center" vertical="center" wrapText="1"/>
      <protection/>
    </xf>
    <xf numFmtId="0" fontId="15" fillId="0" borderId="59" xfId="0" applyFont="1" applyFill="1" applyBorder="1" applyAlignment="1">
      <alignment horizontal="center" vertical="center" wrapText="1"/>
    </xf>
    <xf numFmtId="0" fontId="16" fillId="0" borderId="58" xfId="0" applyFont="1" applyFill="1" applyBorder="1" applyAlignment="1">
      <alignment horizontal="center" vertical="center" wrapText="1"/>
    </xf>
    <xf numFmtId="0" fontId="15" fillId="0" borderId="65" xfId="0" applyFont="1" applyFill="1" applyBorder="1" applyAlignment="1">
      <alignment horizontal="center" vertical="center" wrapText="1"/>
    </xf>
    <xf numFmtId="0" fontId="15" fillId="0" borderId="66" xfId="0" applyFont="1" applyFill="1" applyBorder="1" applyAlignment="1">
      <alignment horizontal="center" vertical="center" wrapText="1"/>
    </xf>
    <xf numFmtId="0" fontId="15" fillId="0" borderId="67" xfId="0" applyFont="1" applyFill="1" applyBorder="1" applyAlignment="1">
      <alignment horizontal="center" vertical="center" wrapText="1"/>
    </xf>
    <xf numFmtId="0" fontId="12" fillId="0" borderId="65" xfId="0" applyFont="1" applyFill="1" applyBorder="1" applyAlignment="1">
      <alignment horizontal="center" vertical="center"/>
    </xf>
    <xf numFmtId="0" fontId="12" fillId="0" borderId="66" xfId="0" applyFont="1" applyFill="1" applyBorder="1" applyAlignment="1">
      <alignment horizontal="center" vertical="center"/>
    </xf>
    <xf numFmtId="0" fontId="13" fillId="0" borderId="66" xfId="0" applyFont="1" applyFill="1" applyBorder="1" applyAlignment="1">
      <alignment horizontal="center" vertical="center"/>
    </xf>
    <xf numFmtId="0" fontId="12" fillId="0" borderId="67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10" fontId="0" fillId="0" borderId="24" xfId="52" applyNumberFormat="1" applyFont="1" applyFill="1" applyBorder="1" applyAlignment="1" applyProtection="1">
      <alignment horizontal="center" vertical="center"/>
      <protection/>
    </xf>
    <xf numFmtId="0" fontId="0" fillId="0" borderId="25" xfId="0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15" fillId="0" borderId="82" xfId="0" applyFont="1" applyFill="1" applyBorder="1" applyAlignment="1">
      <alignment horizontal="center" vertical="center" wrapText="1"/>
    </xf>
    <xf numFmtId="0" fontId="15" fillId="0" borderId="83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31" fillId="33" borderId="90" xfId="0" applyFont="1" applyFill="1" applyBorder="1" applyAlignment="1">
      <alignment horizontal="right" vertical="center" wrapText="1"/>
    </xf>
    <xf numFmtId="0" fontId="22" fillId="0" borderId="105" xfId="0" applyFont="1" applyFill="1" applyBorder="1" applyAlignment="1">
      <alignment horizontal="left" vertical="center" wrapText="1"/>
    </xf>
    <xf numFmtId="0" fontId="15" fillId="38" borderId="65" xfId="0" applyFont="1" applyFill="1" applyBorder="1" applyAlignment="1">
      <alignment horizontal="center" vertical="center" wrapText="1"/>
    </xf>
    <xf numFmtId="0" fontId="15" fillId="38" borderId="66" xfId="0" applyFont="1" applyFill="1" applyBorder="1" applyAlignment="1">
      <alignment horizontal="center" vertical="center" wrapText="1"/>
    </xf>
    <xf numFmtId="10" fontId="15" fillId="38" borderId="66" xfId="52" applyNumberFormat="1" applyFont="1" applyFill="1" applyBorder="1" applyAlignment="1" applyProtection="1">
      <alignment horizontal="center" vertical="center" wrapText="1"/>
      <protection/>
    </xf>
    <xf numFmtId="0" fontId="15" fillId="38" borderId="67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left" vertical="center" wrapText="1"/>
    </xf>
    <xf numFmtId="0" fontId="15" fillId="33" borderId="77" xfId="0" applyFont="1" applyFill="1" applyBorder="1" applyAlignment="1">
      <alignment horizontal="center" vertical="center" wrapText="1"/>
    </xf>
    <xf numFmtId="0" fontId="15" fillId="33" borderId="78" xfId="0" applyFont="1" applyFill="1" applyBorder="1" applyAlignment="1">
      <alignment horizontal="center" vertical="center" wrapText="1"/>
    </xf>
    <xf numFmtId="10" fontId="0" fillId="33" borderId="78" xfId="52" applyNumberFormat="1" applyFont="1" applyFill="1" applyBorder="1" applyAlignment="1" applyProtection="1">
      <alignment horizontal="center" vertical="center"/>
      <protection/>
    </xf>
    <xf numFmtId="0" fontId="15" fillId="33" borderId="79" xfId="0" applyFont="1" applyFill="1" applyBorder="1" applyAlignment="1">
      <alignment horizontal="center" vertical="center" wrapText="1"/>
    </xf>
    <xf numFmtId="10" fontId="0" fillId="33" borderId="101" xfId="0" applyNumberFormat="1" applyFill="1" applyBorder="1" applyAlignment="1">
      <alignment horizontal="center" vertical="center"/>
    </xf>
    <xf numFmtId="10" fontId="0" fillId="0" borderId="101" xfId="0" applyNumberFormat="1" applyFill="1" applyBorder="1" applyAlignment="1">
      <alignment horizontal="center" vertical="center"/>
    </xf>
    <xf numFmtId="10" fontId="0" fillId="0" borderId="66" xfId="0" applyNumberFormat="1" applyFill="1" applyBorder="1" applyAlignment="1">
      <alignment horizontal="center" vertical="center"/>
    </xf>
    <xf numFmtId="10" fontId="3" fillId="0" borderId="66" xfId="0" applyNumberFormat="1" applyFont="1" applyFill="1" applyBorder="1" applyAlignment="1">
      <alignment horizontal="center" vertical="center"/>
    </xf>
    <xf numFmtId="10" fontId="0" fillId="0" borderId="67" xfId="0" applyNumberFormat="1" applyFill="1" applyBorder="1" applyAlignment="1">
      <alignment horizontal="center" vertical="center"/>
    </xf>
    <xf numFmtId="10" fontId="12" fillId="0" borderId="106" xfId="0" applyNumberFormat="1" applyFont="1" applyFill="1" applyBorder="1" applyAlignment="1">
      <alignment horizontal="center" vertical="center"/>
    </xf>
    <xf numFmtId="10" fontId="12" fillId="0" borderId="20" xfId="0" applyNumberFormat="1" applyFont="1" applyFill="1" applyBorder="1" applyAlignment="1">
      <alignment horizontal="center" vertical="center"/>
    </xf>
    <xf numFmtId="10" fontId="13" fillId="0" borderId="20" xfId="0" applyNumberFormat="1" applyFont="1" applyFill="1" applyBorder="1" applyAlignment="1">
      <alignment horizontal="center" vertical="center"/>
    </xf>
    <xf numFmtId="10" fontId="12" fillId="0" borderId="21" xfId="0" applyNumberFormat="1" applyFont="1" applyFill="1" applyBorder="1" applyAlignment="1">
      <alignment horizontal="center" vertical="center"/>
    </xf>
    <xf numFmtId="10" fontId="15" fillId="33" borderId="30" xfId="0" applyNumberFormat="1" applyFont="1" applyFill="1" applyBorder="1" applyAlignment="1">
      <alignment horizontal="center" vertical="center" wrapText="1"/>
    </xf>
    <xf numFmtId="10" fontId="15" fillId="33" borderId="15" xfId="0" applyNumberFormat="1" applyFont="1" applyFill="1" applyBorder="1" applyAlignment="1">
      <alignment horizontal="center" vertical="center" wrapText="1"/>
    </xf>
    <xf numFmtId="10" fontId="16" fillId="33" borderId="15" xfId="0" applyNumberFormat="1" applyFont="1" applyFill="1" applyBorder="1" applyAlignment="1">
      <alignment horizontal="center" vertical="center" wrapText="1"/>
    </xf>
    <xf numFmtId="10" fontId="15" fillId="33" borderId="17" xfId="0" applyNumberFormat="1" applyFont="1" applyFill="1" applyBorder="1" applyAlignment="1">
      <alignment horizontal="center" vertical="center" wrapText="1"/>
    </xf>
    <xf numFmtId="10" fontId="15" fillId="0" borderId="23" xfId="0" applyNumberFormat="1" applyFont="1" applyFill="1" applyBorder="1" applyAlignment="1">
      <alignment horizontal="center" vertical="center" wrapText="1"/>
    </xf>
    <xf numFmtId="10" fontId="15" fillId="0" borderId="24" xfId="0" applyNumberFormat="1" applyFont="1" applyFill="1" applyBorder="1" applyAlignment="1">
      <alignment horizontal="center" vertical="center" wrapText="1"/>
    </xf>
    <xf numFmtId="10" fontId="16" fillId="0" borderId="24" xfId="0" applyNumberFormat="1" applyFont="1" applyFill="1" applyBorder="1" applyAlignment="1">
      <alignment horizontal="center" vertical="center" wrapText="1"/>
    </xf>
    <xf numFmtId="10" fontId="15" fillId="0" borderId="61" xfId="0" applyNumberFormat="1" applyFont="1" applyFill="1" applyBorder="1" applyAlignment="1">
      <alignment horizontal="center" vertical="center" wrapText="1"/>
    </xf>
    <xf numFmtId="10" fontId="12" fillId="0" borderId="24" xfId="0" applyNumberFormat="1" applyFont="1" applyFill="1" applyBorder="1" applyAlignment="1">
      <alignment horizontal="center" vertical="center"/>
    </xf>
    <xf numFmtId="10" fontId="13" fillId="0" borderId="24" xfId="0" applyNumberFormat="1" applyFont="1" applyFill="1" applyBorder="1" applyAlignment="1">
      <alignment horizontal="center" vertical="center"/>
    </xf>
    <xf numFmtId="10" fontId="12" fillId="0" borderId="25" xfId="0" applyNumberFormat="1" applyFont="1" applyFill="1" applyBorder="1" applyAlignment="1">
      <alignment horizontal="center" vertical="center"/>
    </xf>
    <xf numFmtId="10" fontId="12" fillId="0" borderId="28" xfId="0" applyNumberFormat="1" applyFont="1" applyFill="1" applyBorder="1" applyAlignment="1">
      <alignment horizontal="center" vertical="center"/>
    </xf>
    <xf numFmtId="10" fontId="13" fillId="0" borderId="28" xfId="0" applyNumberFormat="1" applyFont="1" applyFill="1" applyBorder="1" applyAlignment="1">
      <alignment horizontal="center" vertical="center"/>
    </xf>
    <xf numFmtId="10" fontId="12" fillId="0" borderId="29" xfId="0" applyNumberFormat="1" applyFont="1" applyFill="1" applyBorder="1" applyAlignment="1">
      <alignment horizontal="center" vertical="center"/>
    </xf>
    <xf numFmtId="10" fontId="0" fillId="33" borderId="66" xfId="0" applyNumberFormat="1" applyFill="1" applyBorder="1" applyAlignment="1">
      <alignment horizontal="center" vertical="center"/>
    </xf>
    <xf numFmtId="10" fontId="3" fillId="33" borderId="66" xfId="0" applyNumberFormat="1" applyFont="1" applyFill="1" applyBorder="1" applyAlignment="1">
      <alignment horizontal="center" vertical="center"/>
    </xf>
    <xf numFmtId="10" fontId="0" fillId="33" borderId="67" xfId="0" applyNumberFormat="1" applyFill="1" applyBorder="1" applyAlignment="1">
      <alignment horizontal="center" vertical="center"/>
    </xf>
    <xf numFmtId="10" fontId="0" fillId="0" borderId="16" xfId="0" applyNumberFormat="1" applyBorder="1" applyAlignment="1">
      <alignment horizontal="center" vertical="center"/>
    </xf>
    <xf numFmtId="10" fontId="0" fillId="0" borderId="15" xfId="0" applyNumberFormat="1" applyFill="1" applyBorder="1" applyAlignment="1">
      <alignment horizontal="center" vertical="center"/>
    </xf>
    <xf numFmtId="10" fontId="3" fillId="0" borderId="15" xfId="0" applyNumberFormat="1" applyFont="1" applyBorder="1" applyAlignment="1">
      <alignment horizontal="center" vertical="center"/>
    </xf>
    <xf numFmtId="10" fontId="0" fillId="0" borderId="15" xfId="0" applyNumberFormat="1" applyBorder="1" applyAlignment="1">
      <alignment horizontal="center" vertical="center"/>
    </xf>
    <xf numFmtId="10" fontId="0" fillId="0" borderId="17" xfId="0" applyNumberFormat="1" applyBorder="1" applyAlignment="1">
      <alignment horizontal="center" vertical="center"/>
    </xf>
    <xf numFmtId="10" fontId="15" fillId="33" borderId="37" xfId="0" applyNumberFormat="1" applyFont="1" applyFill="1" applyBorder="1" applyAlignment="1">
      <alignment horizontal="center" vertical="center" wrapText="1"/>
    </xf>
    <xf numFmtId="10" fontId="15" fillId="33" borderId="31" xfId="0" applyNumberFormat="1" applyFont="1" applyFill="1" applyBorder="1" applyAlignment="1">
      <alignment horizontal="center" vertical="center" wrapText="1"/>
    </xf>
    <xf numFmtId="10" fontId="16" fillId="33" borderId="31" xfId="0" applyNumberFormat="1" applyFont="1" applyFill="1" applyBorder="1" applyAlignment="1">
      <alignment horizontal="center" vertical="center" wrapText="1"/>
    </xf>
    <xf numFmtId="10" fontId="15" fillId="33" borderId="36" xfId="0" applyNumberFormat="1" applyFont="1" applyFill="1" applyBorder="1" applyAlignment="1">
      <alignment horizontal="center" vertical="center" wrapText="1"/>
    </xf>
    <xf numFmtId="10" fontId="0" fillId="0" borderId="23" xfId="52" applyNumberFormat="1" applyFill="1" applyBorder="1" applyAlignment="1">
      <alignment horizontal="center" vertical="center" wrapText="1"/>
    </xf>
    <xf numFmtId="10" fontId="0" fillId="0" borderId="24" xfId="52" applyNumberFormat="1" applyFill="1" applyBorder="1" applyAlignment="1">
      <alignment horizontal="center" vertical="center" wrapText="1"/>
    </xf>
    <xf numFmtId="10" fontId="0" fillId="0" borderId="25" xfId="52" applyNumberFormat="1" applyFill="1" applyBorder="1" applyAlignment="1">
      <alignment horizontal="center" vertical="center" wrapText="1"/>
    </xf>
    <xf numFmtId="10" fontId="0" fillId="0" borderId="48" xfId="52" applyNumberFormat="1" applyFill="1" applyBorder="1" applyAlignment="1">
      <alignment horizontal="center" vertical="center"/>
    </xf>
    <xf numFmtId="10" fontId="0" fillId="0" borderId="24" xfId="52" applyNumberFormat="1" applyFill="1" applyBorder="1" applyAlignment="1">
      <alignment horizontal="center" vertical="center"/>
    </xf>
    <xf numFmtId="10" fontId="0" fillId="0" borderId="25" xfId="52" applyNumberFormat="1" applyFill="1" applyBorder="1" applyAlignment="1">
      <alignment horizontal="center" vertical="center"/>
    </xf>
    <xf numFmtId="10" fontId="0" fillId="33" borderId="30" xfId="52" applyNumberFormat="1" applyFill="1" applyBorder="1" applyAlignment="1">
      <alignment horizontal="center" vertical="center" wrapText="1"/>
    </xf>
    <xf numFmtId="10" fontId="0" fillId="33" borderId="15" xfId="52" applyNumberFormat="1" applyFill="1" applyBorder="1" applyAlignment="1">
      <alignment horizontal="center" vertical="center" wrapText="1"/>
    </xf>
    <xf numFmtId="10" fontId="0" fillId="33" borderId="17" xfId="52" applyNumberFormat="1" applyFill="1" applyBorder="1" applyAlignment="1">
      <alignment horizontal="center" vertical="center" wrapText="1"/>
    </xf>
    <xf numFmtId="10" fontId="15" fillId="0" borderId="25" xfId="0" applyNumberFormat="1" applyFont="1" applyFill="1" applyBorder="1" applyAlignment="1">
      <alignment horizontal="center" vertical="center" wrapText="1"/>
    </xf>
    <xf numFmtId="10" fontId="15" fillId="0" borderId="27" xfId="0" applyNumberFormat="1" applyFont="1" applyFill="1" applyBorder="1" applyAlignment="1">
      <alignment horizontal="center" vertical="center" wrapText="1"/>
    </xf>
    <xf numFmtId="10" fontId="15" fillId="0" borderId="28" xfId="0" applyNumberFormat="1" applyFont="1" applyFill="1" applyBorder="1" applyAlignment="1">
      <alignment horizontal="center" vertical="center" wrapText="1"/>
    </xf>
    <xf numFmtId="10" fontId="16" fillId="0" borderId="28" xfId="0" applyNumberFormat="1" applyFont="1" applyFill="1" applyBorder="1" applyAlignment="1">
      <alignment horizontal="center" vertical="center" wrapText="1"/>
    </xf>
    <xf numFmtId="10" fontId="15" fillId="0" borderId="29" xfId="0" applyNumberFormat="1" applyFont="1" applyFill="1" applyBorder="1" applyAlignment="1">
      <alignment horizontal="center" vertical="center" wrapText="1"/>
    </xf>
    <xf numFmtId="10" fontId="15" fillId="0" borderId="58" xfId="0" applyNumberFormat="1" applyFont="1" applyFill="1" applyBorder="1" applyAlignment="1">
      <alignment horizontal="center" vertical="center" wrapText="1"/>
    </xf>
    <xf numFmtId="10" fontId="16" fillId="0" borderId="58" xfId="0" applyNumberFormat="1" applyFont="1" applyFill="1" applyBorder="1" applyAlignment="1">
      <alignment horizontal="center" vertical="center" wrapText="1"/>
    </xf>
    <xf numFmtId="10" fontId="15" fillId="0" borderId="59" xfId="0" applyNumberFormat="1" applyFont="1" applyFill="1" applyBorder="1" applyAlignment="1">
      <alignment horizontal="center" vertical="center" wrapText="1"/>
    </xf>
    <xf numFmtId="10" fontId="15" fillId="0" borderId="63" xfId="0" applyNumberFormat="1" applyFont="1" applyFill="1" applyBorder="1" applyAlignment="1">
      <alignment horizontal="center" vertical="center" wrapText="1"/>
    </xf>
    <xf numFmtId="10" fontId="16" fillId="0" borderId="63" xfId="0" applyNumberFormat="1" applyFont="1" applyFill="1" applyBorder="1" applyAlignment="1">
      <alignment horizontal="center" vertical="center" wrapText="1"/>
    </xf>
    <xf numFmtId="10" fontId="15" fillId="0" borderId="64" xfId="0" applyNumberFormat="1" applyFont="1" applyFill="1" applyBorder="1" applyAlignment="1">
      <alignment horizontal="center" vertical="center" wrapText="1"/>
    </xf>
    <xf numFmtId="10" fontId="15" fillId="33" borderId="98" xfId="0" applyNumberFormat="1" applyFont="1" applyFill="1" applyBorder="1" applyAlignment="1">
      <alignment horizontal="center" vertical="center" wrapText="1"/>
    </xf>
    <xf numFmtId="10" fontId="16" fillId="33" borderId="98" xfId="0" applyNumberFormat="1" applyFont="1" applyFill="1" applyBorder="1" applyAlignment="1">
      <alignment horizontal="center" vertical="center" wrapText="1"/>
    </xf>
    <xf numFmtId="10" fontId="15" fillId="33" borderId="99" xfId="0" applyNumberFormat="1" applyFont="1" applyFill="1" applyBorder="1" applyAlignment="1">
      <alignment horizontal="center" vertical="center" wrapText="1"/>
    </xf>
    <xf numFmtId="10" fontId="15" fillId="33" borderId="97" xfId="0" applyNumberFormat="1" applyFont="1" applyFill="1" applyBorder="1" applyAlignment="1">
      <alignment horizontal="center" vertical="center" wrapText="1"/>
    </xf>
    <xf numFmtId="10" fontId="12" fillId="0" borderId="65" xfId="0" applyNumberFormat="1" applyFont="1" applyFill="1" applyBorder="1" applyAlignment="1">
      <alignment horizontal="center" vertical="center"/>
    </xf>
    <xf numFmtId="10" fontId="12" fillId="0" borderId="66" xfId="0" applyNumberFormat="1" applyFont="1" applyFill="1" applyBorder="1" applyAlignment="1">
      <alignment horizontal="center" vertical="center"/>
    </xf>
    <xf numFmtId="10" fontId="13" fillId="0" borderId="66" xfId="0" applyNumberFormat="1" applyFont="1" applyFill="1" applyBorder="1" applyAlignment="1">
      <alignment horizontal="center" vertical="center"/>
    </xf>
    <xf numFmtId="10" fontId="12" fillId="0" borderId="67" xfId="0" applyNumberFormat="1" applyFont="1" applyFill="1" applyBorder="1" applyAlignment="1">
      <alignment horizontal="center" vertical="center"/>
    </xf>
    <xf numFmtId="10" fontId="15" fillId="0" borderId="19" xfId="0" applyNumberFormat="1" applyFont="1" applyFill="1" applyBorder="1" applyAlignment="1">
      <alignment horizontal="center" vertical="center" wrapText="1"/>
    </xf>
    <xf numFmtId="10" fontId="15" fillId="0" borderId="20" xfId="0" applyNumberFormat="1" applyFont="1" applyFill="1" applyBorder="1" applyAlignment="1">
      <alignment horizontal="center" vertical="center" wrapText="1"/>
    </xf>
    <xf numFmtId="10" fontId="16" fillId="0" borderId="20" xfId="0" applyNumberFormat="1" applyFont="1" applyFill="1" applyBorder="1" applyAlignment="1">
      <alignment horizontal="center" vertical="center" wrapText="1"/>
    </xf>
    <xf numFmtId="10" fontId="15" fillId="0" borderId="21" xfId="0" applyNumberFormat="1" applyFont="1" applyFill="1" applyBorder="1" applyAlignment="1">
      <alignment horizontal="center" vertical="center" wrapText="1"/>
    </xf>
    <xf numFmtId="10" fontId="0" fillId="0" borderId="23" xfId="0" applyNumberFormat="1" applyFill="1" applyBorder="1" applyAlignment="1">
      <alignment horizontal="center" vertical="center"/>
    </xf>
    <xf numFmtId="10" fontId="0" fillId="0" borderId="24" xfId="0" applyNumberFormat="1" applyFill="1" applyBorder="1" applyAlignment="1">
      <alignment horizontal="center" vertical="center"/>
    </xf>
    <xf numFmtId="10" fontId="15" fillId="0" borderId="82" xfId="0" applyNumberFormat="1" applyFont="1" applyFill="1" applyBorder="1" applyAlignment="1">
      <alignment horizontal="center" vertical="center" wrapText="1"/>
    </xf>
    <xf numFmtId="10" fontId="15" fillId="0" borderId="107" xfId="0" applyNumberFormat="1" applyFont="1" applyFill="1" applyBorder="1" applyAlignment="1">
      <alignment horizontal="center" vertical="center" wrapText="1"/>
    </xf>
    <xf numFmtId="0" fontId="27" fillId="33" borderId="89" xfId="0" applyFont="1" applyFill="1" applyBorder="1" applyAlignment="1">
      <alignment horizontal="right" vertical="center" wrapText="1"/>
    </xf>
    <xf numFmtId="10" fontId="0" fillId="0" borderId="30" xfId="52" applyNumberFormat="1" applyFill="1" applyBorder="1" applyAlignment="1">
      <alignment horizontal="center" vertical="center"/>
    </xf>
    <xf numFmtId="10" fontId="0" fillId="0" borderId="15" xfId="52" applyNumberFormat="1" applyFill="1" applyBorder="1" applyAlignment="1">
      <alignment horizontal="center" vertical="center"/>
    </xf>
    <xf numFmtId="10" fontId="0" fillId="0" borderId="17" xfId="52" applyNumberFormat="1" applyFill="1" applyBorder="1" applyAlignment="1">
      <alignment horizontal="center" vertical="center"/>
    </xf>
    <xf numFmtId="10" fontId="3" fillId="0" borderId="15" xfId="52" applyNumberFormat="1" applyFont="1" applyFill="1" applyBorder="1" applyAlignment="1">
      <alignment horizontal="center" vertical="center"/>
    </xf>
    <xf numFmtId="10" fontId="3" fillId="33" borderId="15" xfId="52" applyNumberFormat="1" applyFont="1" applyFill="1" applyBorder="1" applyAlignment="1">
      <alignment horizontal="center" vertical="center" wrapText="1"/>
    </xf>
    <xf numFmtId="10" fontId="3" fillId="33" borderId="101" xfId="0" applyNumberFormat="1" applyFont="1" applyFill="1" applyBorder="1" applyAlignment="1">
      <alignment horizontal="center" vertical="center"/>
    </xf>
    <xf numFmtId="10" fontId="30" fillId="0" borderId="24" xfId="0" applyNumberFormat="1" applyFont="1" applyFill="1" applyBorder="1" applyAlignment="1">
      <alignment horizontal="center" vertical="center"/>
    </xf>
    <xf numFmtId="0" fontId="9" fillId="0" borderId="90" xfId="0" applyFont="1" applyFill="1" applyBorder="1" applyAlignment="1">
      <alignment horizontal="left" vertical="center" wrapText="1"/>
    </xf>
    <xf numFmtId="0" fontId="24" fillId="0" borderId="24" xfId="0" applyFont="1" applyFill="1" applyBorder="1" applyAlignment="1">
      <alignment horizontal="center" vertical="center" wrapText="1"/>
    </xf>
    <xf numFmtId="0" fontId="0" fillId="38" borderId="101" xfId="0" applyFill="1" applyBorder="1" applyAlignment="1">
      <alignment horizontal="center" vertical="center"/>
    </xf>
    <xf numFmtId="0" fontId="0" fillId="38" borderId="66" xfId="0" applyFill="1" applyBorder="1" applyAlignment="1">
      <alignment horizontal="center" vertical="center"/>
    </xf>
    <xf numFmtId="10" fontId="0" fillId="38" borderId="66" xfId="52" applyNumberFormat="1" applyFont="1" applyFill="1" applyBorder="1" applyAlignment="1" applyProtection="1">
      <alignment horizontal="center" vertical="center"/>
      <protection/>
    </xf>
    <xf numFmtId="0" fontId="0" fillId="38" borderId="100" xfId="0" applyFill="1" applyBorder="1" applyAlignment="1">
      <alignment horizontal="center" vertical="center"/>
    </xf>
    <xf numFmtId="0" fontId="3" fillId="38" borderId="66" xfId="0" applyFont="1" applyFill="1" applyBorder="1" applyAlignment="1">
      <alignment horizontal="center" vertical="center"/>
    </xf>
    <xf numFmtId="0" fontId="0" fillId="38" borderId="67" xfId="0" applyFill="1" applyBorder="1" applyAlignment="1">
      <alignment horizontal="center" vertical="center"/>
    </xf>
    <xf numFmtId="10" fontId="0" fillId="0" borderId="25" xfId="0" applyNumberFormat="1" applyFill="1" applyBorder="1" applyAlignment="1">
      <alignment horizontal="center" vertical="center"/>
    </xf>
    <xf numFmtId="10" fontId="15" fillId="33" borderId="65" xfId="0" applyNumberFormat="1" applyFont="1" applyFill="1" applyBorder="1" applyAlignment="1">
      <alignment horizontal="center" vertical="center" wrapText="1"/>
    </xf>
    <xf numFmtId="10" fontId="15" fillId="33" borderId="66" xfId="0" applyNumberFormat="1" applyFont="1" applyFill="1" applyBorder="1" applyAlignment="1">
      <alignment horizontal="center" vertical="center" wrapText="1"/>
    </xf>
    <xf numFmtId="10" fontId="16" fillId="33" borderId="66" xfId="0" applyNumberFormat="1" applyFont="1" applyFill="1" applyBorder="1" applyAlignment="1">
      <alignment horizontal="center" vertical="center" wrapText="1"/>
    </xf>
    <xf numFmtId="10" fontId="15" fillId="33" borderId="67" xfId="0" applyNumberFormat="1" applyFont="1" applyFill="1" applyBorder="1" applyAlignment="1">
      <alignment horizontal="center" vertical="center" wrapText="1"/>
    </xf>
    <xf numFmtId="10" fontId="12" fillId="0" borderId="23" xfId="0" applyNumberFormat="1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 wrapText="1"/>
    </xf>
    <xf numFmtId="10" fontId="13" fillId="0" borderId="20" xfId="0" applyNumberFormat="1" applyFont="1" applyFill="1" applyBorder="1" applyAlignment="1">
      <alignment horizontal="center" vertical="center"/>
    </xf>
    <xf numFmtId="0" fontId="0" fillId="39" borderId="15" xfId="0" applyFill="1" applyBorder="1" applyAlignment="1">
      <alignment horizontal="center" vertical="center"/>
    </xf>
    <xf numFmtId="0" fontId="8" fillId="0" borderId="14" xfId="0" applyFont="1" applyBorder="1" applyAlignment="1">
      <alignment horizontal="left" vertical="center" wrapText="1"/>
    </xf>
    <xf numFmtId="0" fontId="32" fillId="0" borderId="0" xfId="0" applyFont="1" applyAlignment="1">
      <alignment/>
    </xf>
    <xf numFmtId="0" fontId="22" fillId="0" borderId="0" xfId="0" applyFont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0" fillId="39" borderId="16" xfId="0" applyFill="1" applyBorder="1" applyAlignment="1">
      <alignment horizontal="center" vertical="center"/>
    </xf>
    <xf numFmtId="10" fontId="0" fillId="39" borderId="15" xfId="52" applyNumberFormat="1" applyFont="1" applyFill="1" applyBorder="1" applyAlignment="1" applyProtection="1">
      <alignment horizontal="center" vertical="center"/>
      <protection/>
    </xf>
    <xf numFmtId="0" fontId="0" fillId="39" borderId="17" xfId="0" applyFill="1" applyBorder="1" applyAlignment="1">
      <alignment horizontal="center" vertical="center"/>
    </xf>
    <xf numFmtId="0" fontId="3" fillId="39" borderId="15" xfId="0" applyFont="1" applyFill="1" applyBorder="1" applyAlignment="1">
      <alignment horizontal="center" vertical="center"/>
    </xf>
    <xf numFmtId="0" fontId="28" fillId="39" borderId="14" xfId="0" applyFont="1" applyFill="1" applyBorder="1" applyAlignment="1">
      <alignment horizontal="right" vertical="center" wrapText="1"/>
    </xf>
    <xf numFmtId="0" fontId="0" fillId="38" borderId="108" xfId="0" applyFill="1" applyBorder="1" applyAlignment="1">
      <alignment horizontal="center" vertical="center"/>
    </xf>
    <xf numFmtId="0" fontId="0" fillId="38" borderId="109" xfId="0" applyFill="1" applyBorder="1" applyAlignment="1">
      <alignment horizontal="center" vertical="center"/>
    </xf>
    <xf numFmtId="10" fontId="0" fillId="38" borderId="109" xfId="52" applyNumberFormat="1" applyFont="1" applyFill="1" applyBorder="1" applyAlignment="1" applyProtection="1">
      <alignment horizontal="center" vertical="center"/>
      <protection/>
    </xf>
    <xf numFmtId="0" fontId="0" fillId="38" borderId="110" xfId="0" applyFill="1" applyBorder="1" applyAlignment="1">
      <alignment horizontal="center" vertical="center"/>
    </xf>
    <xf numFmtId="0" fontId="9" fillId="40" borderId="92" xfId="0" applyFont="1" applyFill="1" applyBorder="1" applyAlignment="1">
      <alignment horizontal="left" vertical="center" wrapText="1"/>
    </xf>
    <xf numFmtId="0" fontId="9" fillId="40" borderId="111" xfId="0" applyFont="1" applyFill="1" applyBorder="1" applyAlignment="1">
      <alignment horizontal="left" vertical="center" wrapText="1"/>
    </xf>
    <xf numFmtId="0" fontId="9" fillId="40" borderId="112" xfId="0" applyFont="1" applyFill="1" applyBorder="1" applyAlignment="1">
      <alignment horizontal="left" vertical="center" wrapText="1"/>
    </xf>
    <xf numFmtId="0" fontId="9" fillId="40" borderId="113" xfId="0" applyFont="1" applyFill="1" applyBorder="1" applyAlignment="1">
      <alignment horizontal="left" vertical="center" wrapText="1"/>
    </xf>
    <xf numFmtId="0" fontId="9" fillId="40" borderId="18" xfId="0" applyFont="1" applyFill="1" applyBorder="1" applyAlignment="1">
      <alignment horizontal="left" vertical="center" wrapText="1"/>
    </xf>
    <xf numFmtId="0" fontId="9" fillId="40" borderId="84" xfId="0" applyFont="1" applyFill="1" applyBorder="1" applyAlignment="1">
      <alignment horizontal="left" vertical="center" wrapText="1"/>
    </xf>
    <xf numFmtId="10" fontId="0" fillId="0" borderId="28" xfId="52" applyNumberFormat="1" applyFill="1" applyBorder="1" applyAlignment="1">
      <alignment horizontal="center" vertical="center"/>
    </xf>
    <xf numFmtId="10" fontId="3" fillId="0" borderId="28" xfId="52" applyNumberFormat="1" applyFont="1" applyFill="1" applyBorder="1" applyAlignment="1">
      <alignment horizontal="center" vertical="center"/>
    </xf>
    <xf numFmtId="10" fontId="0" fillId="0" borderId="30" xfId="0" applyNumberFormat="1" applyFill="1" applyBorder="1" applyAlignment="1">
      <alignment horizontal="center" vertical="center"/>
    </xf>
    <xf numFmtId="10" fontId="3" fillId="0" borderId="15" xfId="0" applyNumberFormat="1" applyFont="1" applyFill="1" applyBorder="1" applyAlignment="1">
      <alignment horizontal="center" vertical="center"/>
    </xf>
    <xf numFmtId="10" fontId="0" fillId="0" borderId="17" xfId="0" applyNumberFormat="1" applyFill="1" applyBorder="1" applyAlignment="1">
      <alignment horizontal="center" vertical="center"/>
    </xf>
    <xf numFmtId="0" fontId="14" fillId="33" borderId="14" xfId="0" applyFont="1" applyFill="1" applyBorder="1" applyAlignment="1">
      <alignment horizontal="right" vertical="center" wrapText="1"/>
    </xf>
    <xf numFmtId="1" fontId="16" fillId="0" borderId="24" xfId="0" applyNumberFormat="1" applyFont="1" applyFill="1" applyBorder="1" applyAlignment="1">
      <alignment horizontal="center" vertical="center" wrapText="1"/>
    </xf>
    <xf numFmtId="1" fontId="0" fillId="0" borderId="15" xfId="0" applyNumberFormat="1" applyFill="1" applyBorder="1" applyAlignment="1">
      <alignment horizontal="center" vertical="center"/>
    </xf>
    <xf numFmtId="1" fontId="0" fillId="38" borderId="101" xfId="0" applyNumberFormat="1" applyFill="1" applyBorder="1" applyAlignment="1">
      <alignment horizontal="center" vertical="center"/>
    </xf>
    <xf numFmtId="1" fontId="0" fillId="38" borderId="66" xfId="0" applyNumberFormat="1" applyFill="1" applyBorder="1" applyAlignment="1">
      <alignment horizontal="center" vertical="center"/>
    </xf>
    <xf numFmtId="1" fontId="0" fillId="41" borderId="66" xfId="0" applyNumberFormat="1" applyFill="1" applyBorder="1" applyAlignment="1">
      <alignment horizontal="center" vertical="center"/>
    </xf>
    <xf numFmtId="1" fontId="3" fillId="38" borderId="66" xfId="0" applyNumberFormat="1" applyFont="1" applyFill="1" applyBorder="1" applyAlignment="1">
      <alignment horizontal="center" vertical="center"/>
    </xf>
    <xf numFmtId="1" fontId="0" fillId="38" borderId="67" xfId="0" applyNumberFormat="1" applyFill="1" applyBorder="1" applyAlignment="1">
      <alignment horizontal="center" vertical="center"/>
    </xf>
    <xf numFmtId="1" fontId="12" fillId="0" borderId="106" xfId="0" applyNumberFormat="1" applyFont="1" applyFill="1" applyBorder="1" applyAlignment="1">
      <alignment horizontal="center" vertical="center"/>
    </xf>
    <xf numFmtId="1" fontId="12" fillId="0" borderId="20" xfId="0" applyNumberFormat="1" applyFont="1" applyFill="1" applyBorder="1" applyAlignment="1">
      <alignment horizontal="center" vertical="center"/>
    </xf>
    <xf numFmtId="1" fontId="13" fillId="0" borderId="20" xfId="0" applyNumberFormat="1" applyFont="1" applyFill="1" applyBorder="1" applyAlignment="1">
      <alignment horizontal="center" vertical="center"/>
    </xf>
    <xf numFmtId="1" fontId="12" fillId="0" borderId="21" xfId="0" applyNumberFormat="1" applyFont="1" applyFill="1" applyBorder="1" applyAlignment="1">
      <alignment horizontal="center" vertical="center"/>
    </xf>
    <xf numFmtId="1" fontId="15" fillId="0" borderId="23" xfId="0" applyNumberFormat="1" applyFont="1" applyFill="1" applyBorder="1" applyAlignment="1">
      <alignment horizontal="center" vertical="center" wrapText="1"/>
    </xf>
    <xf numFmtId="1" fontId="15" fillId="0" borderId="24" xfId="0" applyNumberFormat="1" applyFont="1" applyFill="1" applyBorder="1" applyAlignment="1">
      <alignment horizontal="center" vertical="center" wrapText="1"/>
    </xf>
    <xf numFmtId="1" fontId="15" fillId="0" borderId="61" xfId="0" applyNumberFormat="1" applyFont="1" applyFill="1" applyBorder="1" applyAlignment="1">
      <alignment horizontal="center" vertical="center" wrapText="1"/>
    </xf>
    <xf numFmtId="1" fontId="15" fillId="0" borderId="48" xfId="0" applyNumberFormat="1" applyFont="1" applyFill="1" applyBorder="1" applyAlignment="1">
      <alignment horizontal="center" vertical="center" wrapText="1"/>
    </xf>
    <xf numFmtId="1" fontId="15" fillId="0" borderId="25" xfId="0" applyNumberFormat="1" applyFont="1" applyFill="1" applyBorder="1" applyAlignment="1">
      <alignment horizontal="center" vertical="center" wrapText="1"/>
    </xf>
    <xf numFmtId="1" fontId="12" fillId="0" borderId="48" xfId="0" applyNumberFormat="1" applyFont="1" applyFill="1" applyBorder="1" applyAlignment="1">
      <alignment horizontal="center" vertical="center"/>
    </xf>
    <xf numFmtId="1" fontId="12" fillId="0" borderId="24" xfId="0" applyNumberFormat="1" applyFont="1" applyFill="1" applyBorder="1" applyAlignment="1">
      <alignment horizontal="center" vertical="center"/>
    </xf>
    <xf numFmtId="1" fontId="13" fillId="0" borderId="24" xfId="0" applyNumberFormat="1" applyFont="1" applyFill="1" applyBorder="1" applyAlignment="1">
      <alignment horizontal="center" vertical="center"/>
    </xf>
    <xf numFmtId="1" fontId="12" fillId="0" borderId="25" xfId="0" applyNumberFormat="1" applyFont="1" applyFill="1" applyBorder="1" applyAlignment="1">
      <alignment horizontal="center" vertical="center"/>
    </xf>
    <xf numFmtId="1" fontId="12" fillId="0" borderId="23" xfId="0" applyNumberFormat="1" applyFont="1" applyFill="1" applyBorder="1" applyAlignment="1">
      <alignment horizontal="center" vertical="center"/>
    </xf>
    <xf numFmtId="1" fontId="12" fillId="0" borderId="104" xfId="0" applyNumberFormat="1" applyFont="1" applyFill="1" applyBorder="1" applyAlignment="1">
      <alignment horizontal="center" vertical="center"/>
    </xf>
    <xf numFmtId="1" fontId="12" fillId="0" borderId="28" xfId="0" applyNumberFormat="1" applyFont="1" applyFill="1" applyBorder="1" applyAlignment="1">
      <alignment horizontal="center" vertical="center"/>
    </xf>
    <xf numFmtId="1" fontId="13" fillId="0" borderId="28" xfId="0" applyNumberFormat="1" applyFont="1" applyFill="1" applyBorder="1" applyAlignment="1">
      <alignment horizontal="center" vertical="center"/>
    </xf>
    <xf numFmtId="1" fontId="12" fillId="0" borderId="29" xfId="0" applyNumberFormat="1" applyFont="1" applyFill="1" applyBorder="1" applyAlignment="1">
      <alignment horizontal="center" vertical="center"/>
    </xf>
    <xf numFmtId="1" fontId="0" fillId="33" borderId="101" xfId="0" applyNumberFormat="1" applyFill="1" applyBorder="1" applyAlignment="1">
      <alignment horizontal="center" vertical="center"/>
    </xf>
    <xf numFmtId="1" fontId="0" fillId="33" borderId="66" xfId="0" applyNumberFormat="1" applyFill="1" applyBorder="1" applyAlignment="1">
      <alignment horizontal="center" vertical="center"/>
    </xf>
    <xf numFmtId="1" fontId="3" fillId="33" borderId="66" xfId="0" applyNumberFormat="1" applyFont="1" applyFill="1" applyBorder="1" applyAlignment="1">
      <alignment horizontal="center" vertical="center"/>
    </xf>
    <xf numFmtId="1" fontId="0" fillId="33" borderId="67" xfId="0" applyNumberFormat="1" applyFill="1" applyBorder="1" applyAlignment="1">
      <alignment horizontal="center" vertical="center"/>
    </xf>
    <xf numFmtId="1" fontId="15" fillId="33" borderId="37" xfId="0" applyNumberFormat="1" applyFont="1" applyFill="1" applyBorder="1" applyAlignment="1">
      <alignment horizontal="center" vertical="center" wrapText="1"/>
    </xf>
    <xf numFmtId="1" fontId="15" fillId="33" borderId="31" xfId="0" applyNumberFormat="1" applyFont="1" applyFill="1" applyBorder="1" applyAlignment="1">
      <alignment horizontal="center" vertical="center" wrapText="1"/>
    </xf>
    <xf numFmtId="1" fontId="16" fillId="33" borderId="31" xfId="0" applyNumberFormat="1" applyFont="1" applyFill="1" applyBorder="1" applyAlignment="1">
      <alignment horizontal="center" vertical="center" wrapText="1"/>
    </xf>
    <xf numFmtId="1" fontId="15" fillId="33" borderId="36" xfId="0" applyNumberFormat="1" applyFont="1" applyFill="1" applyBorder="1" applyAlignment="1">
      <alignment horizontal="center" vertical="center" wrapText="1"/>
    </xf>
    <xf numFmtId="1" fontId="15" fillId="33" borderId="30" xfId="0" applyNumberFormat="1" applyFont="1" applyFill="1" applyBorder="1" applyAlignment="1">
      <alignment horizontal="center" vertical="center" wrapText="1"/>
    </xf>
    <xf numFmtId="1" fontId="15" fillId="33" borderId="15" xfId="0" applyNumberFormat="1" applyFont="1" applyFill="1" applyBorder="1" applyAlignment="1">
      <alignment horizontal="center" vertical="center" wrapText="1"/>
    </xf>
    <xf numFmtId="1" fontId="16" fillId="33" borderId="15" xfId="0" applyNumberFormat="1" applyFont="1" applyFill="1" applyBorder="1" applyAlignment="1">
      <alignment horizontal="center" vertical="center" wrapText="1"/>
    </xf>
    <xf numFmtId="1" fontId="15" fillId="33" borderId="17" xfId="0" applyNumberFormat="1" applyFont="1" applyFill="1" applyBorder="1" applyAlignment="1">
      <alignment horizontal="center" vertical="center" wrapText="1"/>
    </xf>
    <xf numFmtId="1" fontId="15" fillId="0" borderId="19" xfId="0" applyNumberFormat="1" applyFont="1" applyFill="1" applyBorder="1" applyAlignment="1">
      <alignment horizontal="center" vertical="center" wrapText="1"/>
    </xf>
    <xf numFmtId="1" fontId="15" fillId="0" borderId="20" xfId="0" applyNumberFormat="1" applyFont="1" applyFill="1" applyBorder="1" applyAlignment="1">
      <alignment horizontal="center" vertical="center" wrapText="1"/>
    </xf>
    <xf numFmtId="1" fontId="16" fillId="0" borderId="20" xfId="0" applyNumberFormat="1" applyFont="1" applyFill="1" applyBorder="1" applyAlignment="1">
      <alignment horizontal="center" vertical="center" wrapText="1"/>
    </xf>
    <xf numFmtId="1" fontId="15" fillId="0" borderId="21" xfId="0" applyNumberFormat="1" applyFont="1" applyFill="1" applyBorder="1" applyAlignment="1">
      <alignment horizontal="center" vertical="center" wrapText="1"/>
    </xf>
    <xf numFmtId="1" fontId="15" fillId="0" borderId="27" xfId="0" applyNumberFormat="1" applyFont="1" applyFill="1" applyBorder="1" applyAlignment="1">
      <alignment horizontal="center" vertical="center" wrapText="1"/>
    </xf>
    <xf numFmtId="1" fontId="15" fillId="0" borderId="28" xfId="0" applyNumberFormat="1" applyFont="1" applyFill="1" applyBorder="1" applyAlignment="1">
      <alignment horizontal="center" vertical="center" wrapText="1"/>
    </xf>
    <xf numFmtId="1" fontId="16" fillId="0" borderId="28" xfId="0" applyNumberFormat="1" applyFont="1" applyFill="1" applyBorder="1" applyAlignment="1">
      <alignment horizontal="center" vertical="center" wrapText="1"/>
    </xf>
    <xf numFmtId="1" fontId="15" fillId="0" borderId="29" xfId="0" applyNumberFormat="1" applyFont="1" applyFill="1" applyBorder="1" applyAlignment="1">
      <alignment horizontal="center" vertical="center" wrapText="1"/>
    </xf>
    <xf numFmtId="1" fontId="15" fillId="33" borderId="114" xfId="0" applyNumberFormat="1" applyFont="1" applyFill="1" applyBorder="1" applyAlignment="1">
      <alignment horizontal="center" vertical="center" wrapText="1"/>
    </xf>
    <xf numFmtId="1" fontId="15" fillId="33" borderId="98" xfId="0" applyNumberFormat="1" applyFont="1" applyFill="1" applyBorder="1" applyAlignment="1">
      <alignment horizontal="center" vertical="center" wrapText="1"/>
    </xf>
    <xf numFmtId="1" fontId="16" fillId="33" borderId="98" xfId="0" applyNumberFormat="1" applyFont="1" applyFill="1" applyBorder="1" applyAlignment="1">
      <alignment horizontal="center" vertical="center" wrapText="1"/>
    </xf>
    <xf numFmtId="1" fontId="15" fillId="33" borderId="99" xfId="0" applyNumberFormat="1" applyFont="1" applyFill="1" applyBorder="1" applyAlignment="1">
      <alignment horizontal="center" vertical="center" wrapText="1"/>
    </xf>
    <xf numFmtId="1" fontId="15" fillId="0" borderId="115" xfId="0" applyNumberFormat="1" applyFont="1" applyFill="1" applyBorder="1" applyAlignment="1">
      <alignment horizontal="center" vertical="center" wrapText="1"/>
    </xf>
    <xf numFmtId="1" fontId="15" fillId="0" borderId="58" xfId="0" applyNumberFormat="1" applyFont="1" applyFill="1" applyBorder="1" applyAlignment="1">
      <alignment horizontal="center" vertical="center" wrapText="1"/>
    </xf>
    <xf numFmtId="1" fontId="16" fillId="0" borderId="58" xfId="0" applyNumberFormat="1" applyFont="1" applyFill="1" applyBorder="1" applyAlignment="1">
      <alignment horizontal="center" vertical="center" wrapText="1"/>
    </xf>
    <xf numFmtId="1" fontId="15" fillId="0" borderId="59" xfId="0" applyNumberFormat="1" applyFont="1" applyFill="1" applyBorder="1" applyAlignment="1">
      <alignment horizontal="center" vertical="center" wrapText="1"/>
    </xf>
    <xf numFmtId="1" fontId="15" fillId="0" borderId="116" xfId="0" applyNumberFormat="1" applyFont="1" applyFill="1" applyBorder="1" applyAlignment="1">
      <alignment horizontal="center" vertical="center" wrapText="1"/>
    </xf>
    <xf numFmtId="1" fontId="15" fillId="0" borderId="63" xfId="0" applyNumberFormat="1" applyFont="1" applyFill="1" applyBorder="1" applyAlignment="1">
      <alignment horizontal="center" vertical="center" wrapText="1"/>
    </xf>
    <xf numFmtId="1" fontId="16" fillId="0" borderId="63" xfId="0" applyNumberFormat="1" applyFont="1" applyFill="1" applyBorder="1" applyAlignment="1">
      <alignment horizontal="center" vertical="center" wrapText="1"/>
    </xf>
    <xf numFmtId="1" fontId="15" fillId="0" borderId="64" xfId="0" applyNumberFormat="1" applyFont="1" applyFill="1" applyBorder="1" applyAlignment="1">
      <alignment horizontal="center" vertical="center" wrapText="1"/>
    </xf>
    <xf numFmtId="1" fontId="15" fillId="0" borderId="82" xfId="0" applyNumberFormat="1" applyFont="1" applyFill="1" applyBorder="1" applyAlignment="1">
      <alignment horizontal="center" vertical="center" wrapText="1"/>
    </xf>
    <xf numFmtId="1" fontId="18" fillId="36" borderId="65" xfId="0" applyNumberFormat="1" applyFont="1" applyFill="1" applyBorder="1" applyAlignment="1">
      <alignment horizontal="center" vertical="center" wrapText="1"/>
    </xf>
    <xf numFmtId="1" fontId="13" fillId="36" borderId="65" xfId="0" applyNumberFormat="1" applyFont="1" applyFill="1" applyBorder="1" applyAlignment="1">
      <alignment horizontal="center" vertical="center" wrapText="1"/>
    </xf>
    <xf numFmtId="1" fontId="0" fillId="0" borderId="16" xfId="0" applyNumberFormat="1" applyFill="1" applyBorder="1" applyAlignment="1">
      <alignment horizontal="center" vertical="center"/>
    </xf>
    <xf numFmtId="1" fontId="3" fillId="0" borderId="15" xfId="0" applyNumberFormat="1" applyFont="1" applyFill="1" applyBorder="1" applyAlignment="1">
      <alignment horizontal="center" vertical="center"/>
    </xf>
    <xf numFmtId="1" fontId="0" fillId="0" borderId="17" xfId="0" applyNumberFormat="1" applyFill="1" applyBorder="1" applyAlignment="1">
      <alignment horizontal="center" vertical="center"/>
    </xf>
    <xf numFmtId="1" fontId="15" fillId="37" borderId="65" xfId="0" applyNumberFormat="1" applyFont="1" applyFill="1" applyBorder="1" applyAlignment="1">
      <alignment horizontal="center" vertical="center" wrapText="1"/>
    </xf>
    <xf numFmtId="1" fontId="15" fillId="37" borderId="66" xfId="0" applyNumberFormat="1" applyFont="1" applyFill="1" applyBorder="1" applyAlignment="1">
      <alignment horizontal="center" vertical="center" wrapText="1"/>
    </xf>
    <xf numFmtId="1" fontId="16" fillId="37" borderId="66" xfId="0" applyNumberFormat="1" applyFont="1" applyFill="1" applyBorder="1" applyAlignment="1">
      <alignment horizontal="center" vertical="center" wrapText="1"/>
    </xf>
    <xf numFmtId="1" fontId="15" fillId="37" borderId="67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wrapText="1"/>
    </xf>
    <xf numFmtId="1" fontId="5" fillId="0" borderId="0" xfId="0" applyNumberFormat="1" applyFont="1" applyBorder="1" applyAlignment="1">
      <alignment horizontal="center" wrapText="1"/>
    </xf>
    <xf numFmtId="1" fontId="10" fillId="0" borderId="11" xfId="0" applyNumberFormat="1" applyFont="1" applyBorder="1" applyAlignment="1">
      <alignment horizontal="center"/>
    </xf>
    <xf numFmtId="1" fontId="10" fillId="0" borderId="12" xfId="0" applyNumberFormat="1" applyFont="1" applyBorder="1" applyAlignment="1">
      <alignment horizontal="center"/>
    </xf>
    <xf numFmtId="1" fontId="11" fillId="0" borderId="12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23" fillId="40" borderId="81" xfId="0" applyFont="1" applyFill="1" applyBorder="1" applyAlignment="1">
      <alignment horizontal="left" vertical="center" wrapText="1"/>
    </xf>
    <xf numFmtId="0" fontId="15" fillId="0" borderId="115" xfId="0" applyFont="1" applyFill="1" applyBorder="1" applyAlignment="1">
      <alignment horizontal="center" vertical="center" wrapText="1"/>
    </xf>
    <xf numFmtId="0" fontId="15" fillId="0" borderId="48" xfId="0" applyFont="1" applyFill="1" applyBorder="1" applyAlignment="1">
      <alignment horizontal="center" vertical="center" wrapText="1"/>
    </xf>
    <xf numFmtId="0" fontId="9" fillId="40" borderId="54" xfId="0" applyFont="1" applyFill="1" applyBorder="1" applyAlignment="1">
      <alignment horizontal="left" vertical="center" wrapText="1"/>
    </xf>
    <xf numFmtId="0" fontId="9" fillId="0" borderId="111" xfId="0" applyFont="1" applyFill="1" applyBorder="1" applyAlignment="1">
      <alignment horizontal="left" vertical="center" wrapText="1"/>
    </xf>
    <xf numFmtId="1" fontId="12" fillId="0" borderId="61" xfId="0" applyNumberFormat="1" applyFont="1" applyFill="1" applyBorder="1" applyAlignment="1">
      <alignment horizontal="center" vertical="center"/>
    </xf>
    <xf numFmtId="10" fontId="12" fillId="0" borderId="61" xfId="0" applyNumberFormat="1" applyFont="1" applyFill="1" applyBorder="1" applyAlignment="1">
      <alignment horizontal="center" vertical="center"/>
    </xf>
    <xf numFmtId="0" fontId="23" fillId="0" borderId="117" xfId="0" applyFont="1" applyFill="1" applyBorder="1" applyAlignment="1">
      <alignment horizontal="left" vertical="center" wrapText="1"/>
    </xf>
    <xf numFmtId="0" fontId="23" fillId="0" borderId="118" xfId="0" applyFont="1" applyFill="1" applyBorder="1" applyAlignment="1">
      <alignment horizontal="left" vertical="center" wrapText="1"/>
    </xf>
    <xf numFmtId="0" fontId="23" fillId="0" borderId="119" xfId="0" applyFont="1" applyFill="1" applyBorder="1" applyAlignment="1">
      <alignment horizontal="left" vertical="center" wrapText="1"/>
    </xf>
    <xf numFmtId="0" fontId="34" fillId="0" borderId="38" xfId="0" applyFont="1" applyFill="1" applyBorder="1" applyAlignment="1">
      <alignment horizontal="left" vertical="center" wrapText="1"/>
    </xf>
    <xf numFmtId="0" fontId="35" fillId="0" borderId="38" xfId="0" applyFont="1" applyFill="1" applyBorder="1" applyAlignment="1">
      <alignment horizontal="left" vertical="center" wrapText="1"/>
    </xf>
    <xf numFmtId="0" fontId="18" fillId="42" borderId="65" xfId="0" applyFont="1" applyFill="1" applyBorder="1" applyAlignment="1">
      <alignment horizontal="center" vertical="center" wrapText="1"/>
    </xf>
    <xf numFmtId="10" fontId="18" fillId="42" borderId="66" xfId="0" applyNumberFormat="1" applyFont="1" applyFill="1" applyBorder="1" applyAlignment="1">
      <alignment horizontal="center" vertical="center" wrapText="1"/>
    </xf>
    <xf numFmtId="1" fontId="18" fillId="42" borderId="65" xfId="0" applyNumberFormat="1" applyFont="1" applyFill="1" applyBorder="1" applyAlignment="1">
      <alignment horizontal="center" vertical="center" wrapText="1"/>
    </xf>
    <xf numFmtId="1" fontId="13" fillId="42" borderId="65" xfId="0" applyNumberFormat="1" applyFont="1" applyFill="1" applyBorder="1" applyAlignment="1">
      <alignment horizontal="center" vertical="center" wrapText="1"/>
    </xf>
    <xf numFmtId="10" fontId="0" fillId="42" borderId="65" xfId="52" applyNumberFormat="1" applyFill="1" applyBorder="1" applyAlignment="1">
      <alignment horizontal="center" vertical="center" wrapText="1"/>
    </xf>
    <xf numFmtId="0" fontId="14" fillId="43" borderId="14" xfId="0" applyFont="1" applyFill="1" applyBorder="1" applyAlignment="1">
      <alignment horizontal="right" vertical="center" wrapText="1"/>
    </xf>
    <xf numFmtId="1" fontId="72" fillId="33" borderId="31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wrapText="1"/>
    </xf>
    <xf numFmtId="0" fontId="23" fillId="0" borderId="120" xfId="0" applyFont="1" applyFill="1" applyBorder="1" applyAlignment="1">
      <alignment horizontal="left" vertical="center" wrapText="1"/>
    </xf>
    <xf numFmtId="0" fontId="23" fillId="0" borderId="68" xfId="0" applyFont="1" applyFill="1" applyBorder="1" applyAlignment="1">
      <alignment horizontal="left" vertical="center" wrapText="1"/>
    </xf>
    <xf numFmtId="10" fontId="15" fillId="0" borderId="68" xfId="0" applyNumberFormat="1" applyFont="1" applyFill="1" applyBorder="1" applyAlignment="1">
      <alignment horizontal="center" vertical="center" wrapText="1"/>
    </xf>
    <xf numFmtId="10" fontId="16" fillId="0" borderId="68" xfId="0" applyNumberFormat="1" applyFont="1" applyFill="1" applyBorder="1" applyAlignment="1">
      <alignment horizontal="center" vertical="center" wrapText="1"/>
    </xf>
    <xf numFmtId="166" fontId="3" fillId="0" borderId="0" xfId="0" applyNumberFormat="1" applyFont="1" applyAlignment="1">
      <alignment horizontal="center"/>
    </xf>
    <xf numFmtId="0" fontId="73" fillId="0" borderId="0" xfId="0" applyFont="1" applyFill="1" applyAlignment="1">
      <alignment horizontal="right" vertical="center"/>
    </xf>
    <xf numFmtId="166" fontId="0" fillId="0" borderId="0" xfId="0" applyNumberFormat="1" applyAlignment="1">
      <alignment horizontal="center"/>
    </xf>
    <xf numFmtId="166" fontId="36" fillId="0" borderId="0" xfId="0" applyNumberFormat="1" applyFont="1" applyAlignment="1">
      <alignment horizontal="center"/>
    </xf>
    <xf numFmtId="10" fontId="0" fillId="42" borderId="90" xfId="52" applyNumberFormat="1" applyFill="1" applyBorder="1" applyAlignment="1">
      <alignment horizontal="center" vertical="center" wrapText="1"/>
    </xf>
    <xf numFmtId="0" fontId="8" fillId="44" borderId="14" xfId="0" applyFont="1" applyFill="1" applyBorder="1" applyAlignment="1">
      <alignment horizontal="left" vertical="center"/>
    </xf>
    <xf numFmtId="0" fontId="10" fillId="0" borderId="121" xfId="0" applyFont="1" applyBorder="1" applyAlignment="1">
      <alignment horizontal="center"/>
    </xf>
    <xf numFmtId="1" fontId="18" fillId="36" borderId="90" xfId="0" applyNumberFormat="1" applyFont="1" applyFill="1" applyBorder="1" applyAlignment="1">
      <alignment horizontal="center" vertical="center" wrapText="1"/>
    </xf>
    <xf numFmtId="0" fontId="18" fillId="36" borderId="94" xfId="0" applyFont="1" applyFill="1" applyBorder="1" applyAlignment="1">
      <alignment horizontal="center" vertical="center" wrapText="1"/>
    </xf>
    <xf numFmtId="0" fontId="18" fillId="36" borderId="95" xfId="0" applyFont="1" applyFill="1" applyBorder="1" applyAlignment="1">
      <alignment horizontal="center" vertical="center" wrapText="1"/>
    </xf>
    <xf numFmtId="10" fontId="18" fillId="36" borderId="95" xfId="0" applyNumberFormat="1" applyFont="1" applyFill="1" applyBorder="1" applyAlignment="1">
      <alignment horizontal="center" vertical="center" wrapText="1"/>
    </xf>
    <xf numFmtId="0" fontId="18" fillId="36" borderId="122" xfId="0" applyFont="1" applyFill="1" applyBorder="1" applyAlignment="1">
      <alignment horizontal="center" vertical="center" wrapText="1"/>
    </xf>
    <xf numFmtId="1" fontId="18" fillId="36" borderId="94" xfId="0" applyNumberFormat="1" applyFont="1" applyFill="1" applyBorder="1" applyAlignment="1">
      <alignment horizontal="center" vertical="center" wrapText="1"/>
    </xf>
    <xf numFmtId="1" fontId="18" fillId="36" borderId="95" xfId="0" applyNumberFormat="1" applyFont="1" applyFill="1" applyBorder="1" applyAlignment="1">
      <alignment horizontal="center" vertical="center" wrapText="1"/>
    </xf>
    <xf numFmtId="1" fontId="13" fillId="36" borderId="95" xfId="0" applyNumberFormat="1" applyFont="1" applyFill="1" applyBorder="1" applyAlignment="1">
      <alignment horizontal="center" vertical="center" wrapText="1"/>
    </xf>
    <xf numFmtId="1" fontId="18" fillId="36" borderId="96" xfId="0" applyNumberFormat="1" applyFont="1" applyFill="1" applyBorder="1" applyAlignment="1">
      <alignment horizontal="center" vertical="center" wrapText="1"/>
    </xf>
    <xf numFmtId="0" fontId="18" fillId="42" borderId="94" xfId="0" applyFont="1" applyFill="1" applyBorder="1" applyAlignment="1">
      <alignment horizontal="center" vertical="center" wrapText="1"/>
    </xf>
    <xf numFmtId="0" fontId="18" fillId="42" borderId="95" xfId="0" applyFont="1" applyFill="1" applyBorder="1" applyAlignment="1">
      <alignment horizontal="center" vertical="center" wrapText="1"/>
    </xf>
    <xf numFmtId="10" fontId="18" fillId="42" borderId="95" xfId="0" applyNumberFormat="1" applyFont="1" applyFill="1" applyBorder="1" applyAlignment="1">
      <alignment horizontal="center" vertical="center" wrapText="1"/>
    </xf>
    <xf numFmtId="0" fontId="18" fillId="42" borderId="122" xfId="0" applyFont="1" applyFill="1" applyBorder="1" applyAlignment="1">
      <alignment horizontal="center" vertical="center" wrapText="1"/>
    </xf>
    <xf numFmtId="1" fontId="18" fillId="42" borderId="94" xfId="0" applyNumberFormat="1" applyFont="1" applyFill="1" applyBorder="1" applyAlignment="1">
      <alignment horizontal="center" vertical="center" wrapText="1"/>
    </xf>
    <xf numFmtId="1" fontId="18" fillId="42" borderId="95" xfId="0" applyNumberFormat="1" applyFont="1" applyFill="1" applyBorder="1" applyAlignment="1">
      <alignment horizontal="center" vertical="center" wrapText="1"/>
    </xf>
    <xf numFmtId="1" fontId="13" fillId="42" borderId="95" xfId="0" applyNumberFormat="1" applyFont="1" applyFill="1" applyBorder="1" applyAlignment="1">
      <alignment horizontal="center" vertical="center" wrapText="1"/>
    </xf>
    <xf numFmtId="1" fontId="18" fillId="42" borderId="96" xfId="0" applyNumberFormat="1" applyFont="1" applyFill="1" applyBorder="1" applyAlignment="1">
      <alignment horizontal="center" vertical="center" wrapText="1"/>
    </xf>
    <xf numFmtId="0" fontId="14" fillId="45" borderId="14" xfId="0" applyFont="1" applyFill="1" applyBorder="1" applyAlignment="1">
      <alignment horizontal="right" vertical="center" wrapText="1"/>
    </xf>
    <xf numFmtId="10" fontId="16" fillId="0" borderId="20" xfId="0" applyNumberFormat="1" applyFont="1" applyFill="1" applyBorder="1" applyAlignment="1">
      <alignment horizontal="center" vertical="center"/>
    </xf>
    <xf numFmtId="10" fontId="33" fillId="0" borderId="12" xfId="52" applyNumberFormat="1" applyFont="1" applyFill="1" applyBorder="1" applyAlignment="1" applyProtection="1">
      <alignment horizontal="center" vertical="center" wrapText="1"/>
      <protection/>
    </xf>
    <xf numFmtId="0" fontId="33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8" fillId="0" borderId="123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124" xfId="0" applyFont="1" applyBorder="1" applyAlignment="1">
      <alignment horizontal="center"/>
    </xf>
    <xf numFmtId="0" fontId="33" fillId="0" borderId="125" xfId="0" applyFont="1" applyBorder="1" applyAlignment="1">
      <alignment horizontal="center" vertical="center" wrapText="1"/>
    </xf>
    <xf numFmtId="0" fontId="33" fillId="0" borderId="126" xfId="0" applyFont="1" applyBorder="1" applyAlignment="1">
      <alignment horizontal="center" vertical="center" wrapText="1"/>
    </xf>
    <xf numFmtId="0" fontId="33" fillId="0" borderId="109" xfId="0" applyFont="1" applyBorder="1" applyAlignment="1">
      <alignment horizontal="center" vertical="center" wrapText="1"/>
    </xf>
    <xf numFmtId="10" fontId="33" fillId="0" borderId="109" xfId="52" applyNumberFormat="1" applyFont="1" applyFill="1" applyBorder="1" applyAlignment="1" applyProtection="1">
      <alignment horizontal="center" vertical="center" wrapText="1"/>
      <protection/>
    </xf>
    <xf numFmtId="0" fontId="8" fillId="0" borderId="127" xfId="0" applyFont="1" applyBorder="1" applyAlignment="1">
      <alignment horizontal="center"/>
    </xf>
    <xf numFmtId="0" fontId="8" fillId="0" borderId="128" xfId="0" applyFont="1" applyBorder="1" applyAlignment="1">
      <alignment horizontal="center"/>
    </xf>
    <xf numFmtId="0" fontId="33" fillId="0" borderId="110" xfId="0" applyFont="1" applyBorder="1" applyAlignment="1">
      <alignment horizontal="center" vertical="center" wrapText="1"/>
    </xf>
    <xf numFmtId="1" fontId="8" fillId="0" borderId="123" xfId="0" applyNumberFormat="1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124" xfId="0" applyFont="1" applyBorder="1" applyAlignment="1">
      <alignment horizontal="center"/>
    </xf>
    <xf numFmtId="0" fontId="2" fillId="0" borderId="123" xfId="0" applyFont="1" applyBorder="1" applyAlignment="1">
      <alignment horizontal="center"/>
    </xf>
    <xf numFmtId="10" fontId="19" fillId="36" borderId="0" xfId="52" applyNumberFormat="1" applyFont="1" applyFill="1" applyBorder="1" applyAlignment="1" applyProtection="1">
      <alignment horizontal="center"/>
      <protection/>
    </xf>
    <xf numFmtId="10" fontId="19" fillId="36" borderId="129" xfId="52" applyNumberFormat="1" applyFont="1" applyFill="1" applyBorder="1" applyAlignment="1" applyProtection="1">
      <alignment horizontal="center"/>
      <protection/>
    </xf>
    <xf numFmtId="0" fontId="7" fillId="0" borderId="12" xfId="0" applyFont="1" applyBorder="1" applyAlignment="1">
      <alignment horizontal="center" vertical="center" wrapText="1"/>
    </xf>
    <xf numFmtId="10" fontId="7" fillId="0" borderId="12" xfId="52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wrapText="1"/>
    </xf>
    <xf numFmtId="0" fontId="7" fillId="0" borderId="40" xfId="0" applyFont="1" applyBorder="1" applyAlignment="1">
      <alignment horizontal="center" wrapText="1"/>
    </xf>
    <xf numFmtId="0" fontId="7" fillId="0" borderId="78" xfId="0" applyFont="1" applyBorder="1" applyAlignment="1">
      <alignment horizontal="center" vertical="center" wrapText="1"/>
    </xf>
    <xf numFmtId="10" fontId="7" fillId="0" borderId="78" xfId="52" applyNumberFormat="1" applyFont="1" applyFill="1" applyBorder="1" applyAlignment="1" applyProtection="1">
      <alignment horizontal="center" vertical="center" wrapText="1"/>
      <protection/>
    </xf>
    <xf numFmtId="0" fontId="7" fillId="0" borderId="88" xfId="0" applyFont="1" applyBorder="1" applyAlignment="1">
      <alignment horizontal="center" vertical="center" wrapText="1"/>
    </xf>
    <xf numFmtId="0" fontId="7" fillId="0" borderId="78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87" xfId="0" applyFont="1" applyBorder="1" applyAlignment="1">
      <alignment horizontal="center" wrapText="1"/>
    </xf>
    <xf numFmtId="10" fontId="7" fillId="0" borderId="12" xfId="52" applyNumberFormat="1" applyFont="1" applyFill="1" applyBorder="1" applyAlignment="1" applyProtection="1">
      <alignment horizontal="center" wrapText="1"/>
      <protection/>
    </xf>
    <xf numFmtId="10" fontId="7" fillId="0" borderId="78" xfId="52" applyNumberFormat="1" applyFont="1" applyFill="1" applyBorder="1" applyAlignment="1" applyProtection="1">
      <alignment horizontal="center" wrapText="1"/>
      <protection/>
    </xf>
    <xf numFmtId="0" fontId="7" fillId="0" borderId="13" xfId="0" applyFont="1" applyBorder="1" applyAlignment="1">
      <alignment horizontal="center" wrapText="1"/>
    </xf>
    <xf numFmtId="0" fontId="7" fillId="0" borderId="88" xfId="0" applyFont="1" applyBorder="1" applyAlignment="1">
      <alignment horizontal="center" wrapText="1"/>
    </xf>
    <xf numFmtId="0" fontId="7" fillId="0" borderId="39" xfId="0" applyFont="1" applyBorder="1" applyAlignment="1">
      <alignment horizontal="center" wrapText="1"/>
    </xf>
    <xf numFmtId="10" fontId="7" fillId="0" borderId="31" xfId="52" applyNumberFormat="1" applyFont="1" applyFill="1" applyBorder="1" applyAlignment="1" applyProtection="1">
      <alignment horizontal="center" wrapText="1"/>
      <protection/>
    </xf>
    <xf numFmtId="0" fontId="7" fillId="0" borderId="41" xfId="0" applyFont="1" applyBorder="1" applyAlignment="1">
      <alignment horizontal="center" wrapText="1"/>
    </xf>
    <xf numFmtId="0" fontId="4" fillId="0" borderId="130" xfId="0" applyFont="1" applyBorder="1" applyAlignment="1">
      <alignment horizontal="center" wrapText="1"/>
    </xf>
    <xf numFmtId="0" fontId="7" fillId="0" borderId="35" xfId="0" applyFont="1" applyBorder="1" applyAlignment="1">
      <alignment horizontal="center" wrapText="1"/>
    </xf>
    <xf numFmtId="0" fontId="7" fillId="0" borderId="31" xfId="0" applyFont="1" applyBorder="1" applyAlignment="1">
      <alignment horizontal="center" wrapText="1"/>
    </xf>
    <xf numFmtId="0" fontId="7" fillId="0" borderId="36" xfId="0" applyFont="1" applyBorder="1" applyAlignment="1">
      <alignment horizontal="center" wrapText="1"/>
    </xf>
    <xf numFmtId="0" fontId="8" fillId="0" borderId="12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AECF00"/>
      <rgbColor rgb="00FF00FF"/>
      <rgbColor rgb="0000FFFF"/>
      <rgbColor rgb="007E0021"/>
      <rgbColor rgb="00008000"/>
      <rgbColor rgb="00000080"/>
      <rgbColor rgb="00808000"/>
      <rgbColor rgb="00800080"/>
      <rgbColor rgb="00008080"/>
      <rgbColor rgb="00B3B3B3"/>
      <rgbColor rgb="00808080"/>
      <rgbColor rgb="0083CA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420E"/>
      <rgbColor rgb="00666699"/>
      <rgbColor rgb="0094BD5E"/>
      <rgbColor rgb="00004586"/>
      <rgbColor rgb="00339966"/>
      <rgbColor rgb="00003300"/>
      <rgbColor rgb="00314004"/>
      <rgbColor rgb="00993300"/>
      <rgbColor rgb="00993366"/>
      <rgbColor rgb="004B1F6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19050</xdr:rowOff>
    </xdr:from>
    <xdr:to>
      <xdr:col>0</xdr:col>
      <xdr:colOff>1190625</xdr:colOff>
      <xdr:row>3</xdr:row>
      <xdr:rowOff>123825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11049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161925</xdr:colOff>
      <xdr:row>0</xdr:row>
      <xdr:rowOff>66675</xdr:rowOff>
    </xdr:from>
    <xdr:to>
      <xdr:col>17</xdr:col>
      <xdr:colOff>1181100</xdr:colOff>
      <xdr:row>3</xdr:row>
      <xdr:rowOff>104775</xdr:rowOff>
    </xdr:to>
    <xdr:pic>
      <xdr:nvPicPr>
        <xdr:cNvPr id="2" name="Ima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91800" y="66675"/>
          <a:ext cx="10191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43"/>
  <sheetViews>
    <sheetView tabSelected="1" workbookViewId="0" topLeftCell="A1">
      <pane ySplit="4" topLeftCell="A122" activePane="bottomLeft" state="frozen"/>
      <selection pane="topLeft" activeCell="A1" sqref="A1"/>
      <selection pane="bottomLeft" activeCell="B133" sqref="B133"/>
    </sheetView>
  </sheetViews>
  <sheetFormatPr defaultColWidth="11.421875" defaultRowHeight="15"/>
  <cols>
    <col min="1" max="1" width="33.57421875" style="356" customWidth="1"/>
    <col min="2" max="2" width="5.140625" style="2" customWidth="1"/>
    <col min="3" max="3" width="7.7109375" style="2" customWidth="1"/>
    <col min="4" max="4" width="8.140625" style="2" customWidth="1"/>
    <col min="5" max="5" width="9.28125" style="3" customWidth="1"/>
    <col min="6" max="6" width="6.8515625" style="2" customWidth="1"/>
    <col min="7" max="7" width="8.57421875" style="2" customWidth="1"/>
    <col min="8" max="10" width="7.7109375" style="2" customWidth="1"/>
    <col min="11" max="11" width="9.421875" style="268" bestFit="1" customWidth="1"/>
    <col min="12" max="15" width="7.7109375" style="2" customWidth="1"/>
    <col min="16" max="16" width="7.421875" style="2" bestFit="1" customWidth="1"/>
    <col min="17" max="17" width="6.28125" style="2" customWidth="1"/>
    <col min="18" max="18" width="33.57421875" style="356" customWidth="1"/>
    <col min="19" max="19" width="6.421875" style="2" customWidth="1"/>
    <col min="20" max="21" width="8.00390625" style="2" bestFit="1" customWidth="1"/>
    <col min="22" max="22" width="9.7109375" style="3" customWidth="1"/>
    <col min="23" max="23" width="6.57421875" style="2" customWidth="1"/>
    <col min="24" max="24" width="8.421875" style="2" customWidth="1"/>
    <col min="25" max="25" width="7.00390625" style="11" customWidth="1"/>
    <col min="26" max="27" width="6.8515625" style="11" customWidth="1"/>
    <col min="28" max="28" width="6.8515625" style="317" customWidth="1"/>
    <col min="29" max="31" width="6.8515625" style="11" customWidth="1"/>
    <col min="32" max="32" width="7.7109375" style="11" customWidth="1"/>
    <col min="33" max="33" width="6.8515625" style="11" customWidth="1"/>
    <col min="34" max="16384" width="11.421875" style="2" customWidth="1"/>
  </cols>
  <sheetData>
    <row r="1" spans="1:33" s="6" customFormat="1" ht="26.25">
      <c r="A1" s="677" t="s">
        <v>207</v>
      </c>
      <c r="B1" s="677"/>
      <c r="C1" s="677"/>
      <c r="D1" s="677"/>
      <c r="E1" s="677"/>
      <c r="F1" s="677"/>
      <c r="G1" s="677"/>
      <c r="H1" s="677"/>
      <c r="I1" s="677"/>
      <c r="J1" s="677"/>
      <c r="K1" s="677"/>
      <c r="L1" s="677"/>
      <c r="M1" s="677"/>
      <c r="N1" s="677"/>
      <c r="O1" s="677"/>
      <c r="P1" s="677"/>
      <c r="R1" s="677" t="s">
        <v>208</v>
      </c>
      <c r="S1" s="677"/>
      <c r="T1" s="677"/>
      <c r="U1" s="677"/>
      <c r="V1" s="677"/>
      <c r="W1" s="677"/>
      <c r="X1" s="677"/>
      <c r="Y1" s="677"/>
      <c r="Z1" s="677"/>
      <c r="AA1" s="677"/>
      <c r="AB1" s="677"/>
      <c r="AC1" s="677"/>
      <c r="AD1" s="677"/>
      <c r="AE1" s="677"/>
      <c r="AF1" s="677"/>
      <c r="AG1" s="677"/>
    </row>
    <row r="2" spans="1:33" s="6" customFormat="1" ht="15" customHeight="1" thickBot="1">
      <c r="A2" s="5"/>
      <c r="B2" s="5"/>
      <c r="C2" s="5"/>
      <c r="D2" s="5"/>
      <c r="E2" s="5"/>
      <c r="F2" s="5"/>
      <c r="G2" s="5"/>
      <c r="H2" s="5"/>
      <c r="I2" s="5"/>
      <c r="J2" s="5"/>
      <c r="K2" s="339"/>
      <c r="L2" s="5"/>
      <c r="M2" s="5"/>
      <c r="N2" s="5"/>
      <c r="O2" s="5"/>
      <c r="P2" s="5"/>
      <c r="R2" s="5"/>
      <c r="S2" s="5"/>
      <c r="T2" s="5"/>
      <c r="U2" s="5"/>
      <c r="V2" s="5"/>
      <c r="W2" s="5"/>
      <c r="X2" s="5"/>
      <c r="Y2" s="5"/>
      <c r="Z2" s="5"/>
      <c r="AA2" s="5"/>
      <c r="AB2" s="339"/>
      <c r="AC2" s="5"/>
      <c r="AD2" s="5"/>
      <c r="AE2" s="5"/>
      <c r="AF2" s="5"/>
      <c r="AG2" s="5"/>
    </row>
    <row r="3" spans="1:33" s="11" customFormat="1" ht="15.75" customHeight="1" thickBot="1">
      <c r="A3" s="347"/>
      <c r="B3" s="678" t="s">
        <v>167</v>
      </c>
      <c r="C3" s="676" t="s">
        <v>2</v>
      </c>
      <c r="D3" s="676" t="s">
        <v>3</v>
      </c>
      <c r="E3" s="675" t="s">
        <v>4</v>
      </c>
      <c r="F3" s="676" t="s">
        <v>5</v>
      </c>
      <c r="G3" s="679" t="s">
        <v>6</v>
      </c>
      <c r="H3" s="680" t="s">
        <v>7</v>
      </c>
      <c r="I3" s="680"/>
      <c r="J3" s="680"/>
      <c r="K3" s="680"/>
      <c r="L3" s="680"/>
      <c r="M3" s="680"/>
      <c r="N3" s="680"/>
      <c r="O3" s="680"/>
      <c r="P3" s="680"/>
      <c r="R3" s="347"/>
      <c r="S3" s="678" t="s">
        <v>167</v>
      </c>
      <c r="T3" s="676" t="s">
        <v>2</v>
      </c>
      <c r="U3" s="676" t="s">
        <v>3</v>
      </c>
      <c r="V3" s="675" t="s">
        <v>4</v>
      </c>
      <c r="W3" s="676" t="s">
        <v>5</v>
      </c>
      <c r="X3" s="679" t="s">
        <v>6</v>
      </c>
      <c r="Y3" s="680" t="s">
        <v>172</v>
      </c>
      <c r="Z3" s="680"/>
      <c r="AA3" s="680"/>
      <c r="AB3" s="680"/>
      <c r="AC3" s="680"/>
      <c r="AD3" s="680"/>
      <c r="AE3" s="680"/>
      <c r="AF3" s="680"/>
      <c r="AG3" s="680"/>
    </row>
    <row r="4" spans="1:33" s="11" customFormat="1" ht="12" thickBot="1">
      <c r="A4" s="348"/>
      <c r="B4" s="678"/>
      <c r="C4" s="676"/>
      <c r="D4" s="676"/>
      <c r="E4" s="675"/>
      <c r="F4" s="676"/>
      <c r="G4" s="679"/>
      <c r="H4" s="331" t="s">
        <v>8</v>
      </c>
      <c r="I4" s="332" t="s">
        <v>9</v>
      </c>
      <c r="J4" s="332" t="s">
        <v>10</v>
      </c>
      <c r="K4" s="340" t="s">
        <v>11</v>
      </c>
      <c r="L4" s="332" t="s">
        <v>12</v>
      </c>
      <c r="M4" s="332" t="s">
        <v>13</v>
      </c>
      <c r="N4" s="332" t="s">
        <v>14</v>
      </c>
      <c r="O4" s="332" t="s">
        <v>15</v>
      </c>
      <c r="P4" s="333" t="s">
        <v>16</v>
      </c>
      <c r="R4" s="348"/>
      <c r="S4" s="678"/>
      <c r="T4" s="676"/>
      <c r="U4" s="676"/>
      <c r="V4" s="675"/>
      <c r="W4" s="676"/>
      <c r="X4" s="679"/>
      <c r="Y4" s="286" t="s">
        <v>8</v>
      </c>
      <c r="Z4" s="287" t="s">
        <v>9</v>
      </c>
      <c r="AA4" s="287" t="s">
        <v>10</v>
      </c>
      <c r="AB4" s="288" t="s">
        <v>11</v>
      </c>
      <c r="AC4" s="287" t="s">
        <v>12</v>
      </c>
      <c r="AD4" s="287" t="s">
        <v>13</v>
      </c>
      <c r="AE4" s="287" t="s">
        <v>14</v>
      </c>
      <c r="AF4" s="287" t="s">
        <v>15</v>
      </c>
      <c r="AG4" s="289" t="s">
        <v>16</v>
      </c>
    </row>
    <row r="5" spans="1:33" ht="16.5" thickBot="1">
      <c r="A5" s="353" t="s">
        <v>173</v>
      </c>
      <c r="B5" s="511">
        <v>15</v>
      </c>
      <c r="C5" s="512">
        <v>38030</v>
      </c>
      <c r="D5" s="512">
        <v>24983</v>
      </c>
      <c r="E5" s="513">
        <f aca="true" t="shared" si="0" ref="E5:E16">D5/C5</f>
        <v>0.6569287404680515</v>
      </c>
      <c r="F5" s="512">
        <v>1173</v>
      </c>
      <c r="G5" s="514">
        <v>23810</v>
      </c>
      <c r="H5" s="553">
        <v>2672</v>
      </c>
      <c r="I5" s="554">
        <v>586</v>
      </c>
      <c r="J5" s="554">
        <v>440</v>
      </c>
      <c r="K5" s="556">
        <v>1844</v>
      </c>
      <c r="L5" s="554">
        <v>4822</v>
      </c>
      <c r="M5" s="554">
        <v>6950</v>
      </c>
      <c r="N5" s="554">
        <v>1183</v>
      </c>
      <c r="O5" s="554">
        <v>4389</v>
      </c>
      <c r="P5" s="557">
        <v>924</v>
      </c>
      <c r="Q5" s="11"/>
      <c r="R5" s="353" t="s">
        <v>173</v>
      </c>
      <c r="S5" s="511">
        <v>15</v>
      </c>
      <c r="T5" s="512">
        <v>38030</v>
      </c>
      <c r="U5" s="512">
        <v>24983</v>
      </c>
      <c r="V5" s="513">
        <f aca="true" t="shared" si="1" ref="V5:V16">U5/T5</f>
        <v>0.6569287404680515</v>
      </c>
      <c r="W5" s="512">
        <v>1173</v>
      </c>
      <c r="X5" s="514">
        <v>23810</v>
      </c>
      <c r="Y5" s="547">
        <f aca="true" t="shared" si="2" ref="Y5:Y22">H5/$G5</f>
        <v>0.1122217555648887</v>
      </c>
      <c r="Z5" s="457">
        <f aca="true" t="shared" si="3" ref="Z5:AG20">I5/$G5</f>
        <v>0.024611507769844602</v>
      </c>
      <c r="AA5" s="457">
        <f t="shared" si="3"/>
        <v>0.018479630407391853</v>
      </c>
      <c r="AB5" s="548">
        <f t="shared" si="3"/>
        <v>0.07744645107097858</v>
      </c>
      <c r="AC5" s="457">
        <f t="shared" si="3"/>
        <v>0.20251994960100797</v>
      </c>
      <c r="AD5" s="457">
        <f t="shared" si="3"/>
        <v>0.29189416211675767</v>
      </c>
      <c r="AE5" s="457">
        <f t="shared" si="3"/>
        <v>0.049685006299874004</v>
      </c>
      <c r="AF5" s="457">
        <f t="shared" si="3"/>
        <v>0.18433431331373373</v>
      </c>
      <c r="AG5" s="549">
        <f t="shared" si="3"/>
        <v>0.03880722385552289</v>
      </c>
    </row>
    <row r="6" spans="1:33" s="351" customFormat="1" ht="15">
      <c r="A6" s="349" t="s">
        <v>155</v>
      </c>
      <c r="B6" s="366">
        <v>10</v>
      </c>
      <c r="C6" s="510">
        <v>2076</v>
      </c>
      <c r="D6" s="510">
        <v>1664</v>
      </c>
      <c r="E6" s="368">
        <f t="shared" si="0"/>
        <v>0.8015414258188824</v>
      </c>
      <c r="F6" s="367">
        <f>1664-1569</f>
        <v>95</v>
      </c>
      <c r="G6" s="369">
        <v>1569</v>
      </c>
      <c r="H6" s="558">
        <v>403</v>
      </c>
      <c r="I6" s="559">
        <v>113</v>
      </c>
      <c r="J6" s="559">
        <v>263</v>
      </c>
      <c r="K6" s="560">
        <v>485</v>
      </c>
      <c r="L6" s="559"/>
      <c r="M6" s="559">
        <v>305</v>
      </c>
      <c r="N6" s="559"/>
      <c r="O6" s="559"/>
      <c r="P6" s="561"/>
      <c r="Q6" s="11"/>
      <c r="R6" s="349" t="s">
        <v>155</v>
      </c>
      <c r="S6" s="366">
        <v>10</v>
      </c>
      <c r="T6" s="510">
        <v>2076</v>
      </c>
      <c r="U6" s="510">
        <v>1664</v>
      </c>
      <c r="V6" s="368">
        <f t="shared" si="1"/>
        <v>0.8015414258188824</v>
      </c>
      <c r="W6" s="367">
        <f>1664-1569</f>
        <v>95</v>
      </c>
      <c r="X6" s="369">
        <v>1569</v>
      </c>
      <c r="Y6" s="436">
        <f t="shared" si="2"/>
        <v>0.2568514977692798</v>
      </c>
      <c r="Z6" s="436">
        <f t="shared" si="3"/>
        <v>0.07202039515615041</v>
      </c>
      <c r="AA6" s="436">
        <f t="shared" si="3"/>
        <v>0.16762268961121735</v>
      </c>
      <c r="AB6" s="437">
        <f t="shared" si="3"/>
        <v>0.30911408540471635</v>
      </c>
      <c r="AC6" s="436">
        <f t="shared" si="3"/>
        <v>0</v>
      </c>
      <c r="AD6" s="436">
        <f t="shared" si="3"/>
        <v>0.19439133205863607</v>
      </c>
      <c r="AE6" s="436">
        <f t="shared" si="3"/>
        <v>0</v>
      </c>
      <c r="AF6" s="436">
        <f t="shared" si="3"/>
        <v>0</v>
      </c>
      <c r="AG6" s="438">
        <f t="shared" si="3"/>
        <v>0</v>
      </c>
    </row>
    <row r="7" spans="1:34" ht="33.75">
      <c r="A7" s="628" t="s">
        <v>192</v>
      </c>
      <c r="B7" s="372">
        <v>9</v>
      </c>
      <c r="C7" s="177">
        <v>1311</v>
      </c>
      <c r="D7" s="177">
        <v>688</v>
      </c>
      <c r="E7" s="373">
        <f t="shared" si="0"/>
        <v>0.524790236460717</v>
      </c>
      <c r="F7" s="177">
        <v>17</v>
      </c>
      <c r="G7" s="374">
        <v>671</v>
      </c>
      <c r="H7" s="565">
        <v>240</v>
      </c>
      <c r="I7" s="563"/>
      <c r="J7" s="563"/>
      <c r="K7" s="551">
        <v>181</v>
      </c>
      <c r="L7" s="563">
        <v>128</v>
      </c>
      <c r="M7" s="563"/>
      <c r="N7" s="563"/>
      <c r="O7" s="563"/>
      <c r="P7" s="566">
        <v>122</v>
      </c>
      <c r="Q7" s="11"/>
      <c r="R7" s="628" t="s">
        <v>192</v>
      </c>
      <c r="S7" s="372">
        <v>9</v>
      </c>
      <c r="T7" s="177">
        <v>1311</v>
      </c>
      <c r="U7" s="177">
        <v>688</v>
      </c>
      <c r="V7" s="373">
        <f t="shared" si="1"/>
        <v>0.524790236460717</v>
      </c>
      <c r="W7" s="177">
        <v>17</v>
      </c>
      <c r="X7" s="374">
        <v>671</v>
      </c>
      <c r="Y7" s="444">
        <f t="shared" si="2"/>
        <v>0.35767511177347244</v>
      </c>
      <c r="Z7" s="444">
        <f t="shared" si="3"/>
        <v>0</v>
      </c>
      <c r="AA7" s="444">
        <f t="shared" si="3"/>
        <v>0</v>
      </c>
      <c r="AB7" s="445">
        <f t="shared" si="3"/>
        <v>0.2697466467958271</v>
      </c>
      <c r="AC7" s="444">
        <f t="shared" si="3"/>
        <v>0.19076005961251863</v>
      </c>
      <c r="AD7" s="444">
        <f t="shared" si="3"/>
        <v>0</v>
      </c>
      <c r="AE7" s="444">
        <f t="shared" si="3"/>
        <v>0</v>
      </c>
      <c r="AF7" s="444">
        <f t="shared" si="3"/>
        <v>0</v>
      </c>
      <c r="AG7" s="474">
        <f t="shared" si="3"/>
        <v>0.18181818181818182</v>
      </c>
      <c r="AH7" s="344"/>
    </row>
    <row r="8" spans="1:33" ht="22.5">
      <c r="A8" s="349" t="s">
        <v>168</v>
      </c>
      <c r="B8" s="372">
        <v>7</v>
      </c>
      <c r="C8" s="177">
        <v>502</v>
      </c>
      <c r="D8" s="177">
        <v>387</v>
      </c>
      <c r="E8" s="373">
        <f t="shared" si="0"/>
        <v>0.7709163346613546</v>
      </c>
      <c r="F8" s="177">
        <v>29</v>
      </c>
      <c r="G8" s="374">
        <v>358</v>
      </c>
      <c r="H8" s="567"/>
      <c r="I8" s="568"/>
      <c r="J8" s="568"/>
      <c r="K8" s="569"/>
      <c r="L8" s="568"/>
      <c r="M8" s="568"/>
      <c r="N8" s="568"/>
      <c r="O8" s="568">
        <v>358</v>
      </c>
      <c r="P8" s="570"/>
      <c r="Q8" s="11"/>
      <c r="R8" s="349" t="s">
        <v>168</v>
      </c>
      <c r="S8" s="372">
        <v>7</v>
      </c>
      <c r="T8" s="177">
        <v>502</v>
      </c>
      <c r="U8" s="177">
        <v>387</v>
      </c>
      <c r="V8" s="373">
        <f t="shared" si="1"/>
        <v>0.7709163346613546</v>
      </c>
      <c r="W8" s="177">
        <v>29</v>
      </c>
      <c r="X8" s="374">
        <v>358</v>
      </c>
      <c r="Y8" s="157">
        <f t="shared" si="2"/>
        <v>0</v>
      </c>
      <c r="Z8" s="447">
        <f t="shared" si="3"/>
        <v>0</v>
      </c>
      <c r="AA8" s="447">
        <f t="shared" si="3"/>
        <v>0</v>
      </c>
      <c r="AB8" s="448">
        <f t="shared" si="3"/>
        <v>0</v>
      </c>
      <c r="AC8" s="447">
        <f t="shared" si="3"/>
        <v>0</v>
      </c>
      <c r="AD8" s="447">
        <f t="shared" si="3"/>
        <v>0</v>
      </c>
      <c r="AE8" s="447">
        <f t="shared" si="3"/>
        <v>0</v>
      </c>
      <c r="AF8" s="447">
        <f t="shared" si="3"/>
        <v>1</v>
      </c>
      <c r="AG8" s="449">
        <f t="shared" si="3"/>
        <v>0</v>
      </c>
    </row>
    <row r="9" spans="1:33" ht="22.5">
      <c r="A9" s="349" t="s">
        <v>209</v>
      </c>
      <c r="B9" s="372">
        <v>10</v>
      </c>
      <c r="C9" s="177">
        <v>1202</v>
      </c>
      <c r="D9" s="177">
        <v>829</v>
      </c>
      <c r="E9" s="373">
        <f t="shared" si="0"/>
        <v>0.6896838602329451</v>
      </c>
      <c r="F9" s="177">
        <v>34</v>
      </c>
      <c r="G9" s="374">
        <v>795</v>
      </c>
      <c r="H9" s="567">
        <v>246</v>
      </c>
      <c r="I9" s="568">
        <v>80</v>
      </c>
      <c r="J9" s="568">
        <v>34</v>
      </c>
      <c r="K9" s="569">
        <v>163</v>
      </c>
      <c r="L9" s="568">
        <v>164</v>
      </c>
      <c r="M9" s="568">
        <v>108</v>
      </c>
      <c r="N9" s="568"/>
      <c r="O9" s="568"/>
      <c r="P9" s="570"/>
      <c r="Q9" s="11"/>
      <c r="R9" s="349" t="s">
        <v>209</v>
      </c>
      <c r="S9" s="372">
        <v>10</v>
      </c>
      <c r="T9" s="177">
        <v>1202</v>
      </c>
      <c r="U9" s="177">
        <v>829</v>
      </c>
      <c r="V9" s="373">
        <f t="shared" si="1"/>
        <v>0.6896838602329451</v>
      </c>
      <c r="W9" s="177">
        <v>34</v>
      </c>
      <c r="X9" s="374">
        <v>795</v>
      </c>
      <c r="Y9" s="522">
        <f t="shared" si="2"/>
        <v>0.30943396226415093</v>
      </c>
      <c r="Z9" s="447">
        <f t="shared" si="3"/>
        <v>0.10062893081761007</v>
      </c>
      <c r="AA9" s="447">
        <f t="shared" si="3"/>
        <v>0.042767295597484274</v>
      </c>
      <c r="AB9" s="448">
        <f t="shared" si="3"/>
        <v>0.2050314465408805</v>
      </c>
      <c r="AC9" s="447">
        <f t="shared" si="3"/>
        <v>0.20628930817610064</v>
      </c>
      <c r="AD9" s="447">
        <f t="shared" si="3"/>
        <v>0.13584905660377358</v>
      </c>
      <c r="AE9" s="447">
        <f t="shared" si="3"/>
        <v>0</v>
      </c>
      <c r="AF9" s="447">
        <f t="shared" si="3"/>
        <v>0</v>
      </c>
      <c r="AG9" s="449">
        <f t="shared" si="3"/>
        <v>0</v>
      </c>
    </row>
    <row r="10" spans="1:33" ht="22.5">
      <c r="A10" s="349" t="s">
        <v>25</v>
      </c>
      <c r="B10" s="176"/>
      <c r="C10" s="177">
        <v>44</v>
      </c>
      <c r="D10" s="177">
        <v>42</v>
      </c>
      <c r="E10" s="373">
        <f t="shared" si="0"/>
        <v>0.9545454545454546</v>
      </c>
      <c r="F10" s="177">
        <v>7</v>
      </c>
      <c r="G10" s="179">
        <v>35</v>
      </c>
      <c r="H10" s="571"/>
      <c r="I10" s="568"/>
      <c r="J10" s="568"/>
      <c r="K10" s="569"/>
      <c r="L10" s="568">
        <v>20</v>
      </c>
      <c r="M10" s="568">
        <v>2</v>
      </c>
      <c r="N10" s="568"/>
      <c r="O10" s="568">
        <v>13</v>
      </c>
      <c r="P10" s="570"/>
      <c r="Q10" s="11"/>
      <c r="R10" s="349" t="s">
        <v>25</v>
      </c>
      <c r="S10" s="176"/>
      <c r="T10" s="177">
        <v>54</v>
      </c>
      <c r="U10" s="177"/>
      <c r="V10" s="373">
        <f t="shared" si="1"/>
        <v>0</v>
      </c>
      <c r="W10" s="177"/>
      <c r="X10" s="179"/>
      <c r="Y10" s="522">
        <f t="shared" si="2"/>
        <v>0</v>
      </c>
      <c r="Z10" s="447">
        <f t="shared" si="3"/>
        <v>0</v>
      </c>
      <c r="AA10" s="447">
        <f t="shared" si="3"/>
        <v>0</v>
      </c>
      <c r="AB10" s="448">
        <f t="shared" si="3"/>
        <v>0</v>
      </c>
      <c r="AC10" s="447">
        <f t="shared" si="3"/>
        <v>0.5714285714285714</v>
      </c>
      <c r="AD10" s="447">
        <f t="shared" si="3"/>
        <v>0.05714285714285714</v>
      </c>
      <c r="AE10" s="447">
        <f t="shared" si="3"/>
        <v>0</v>
      </c>
      <c r="AF10" s="447">
        <f t="shared" si="3"/>
        <v>0.37142857142857144</v>
      </c>
      <c r="AG10" s="449">
        <f t="shared" si="3"/>
        <v>0</v>
      </c>
    </row>
    <row r="11" spans="1:33" ht="22.5">
      <c r="A11" s="629" t="s">
        <v>148</v>
      </c>
      <c r="B11" s="385"/>
      <c r="C11" s="386">
        <v>248</v>
      </c>
      <c r="D11" s="386">
        <v>197</v>
      </c>
      <c r="E11" s="387">
        <f t="shared" si="0"/>
        <v>0.7943548387096774</v>
      </c>
      <c r="F11" s="386">
        <v>7</v>
      </c>
      <c r="G11" s="388">
        <v>190</v>
      </c>
      <c r="H11" s="567">
        <v>111</v>
      </c>
      <c r="I11" s="568"/>
      <c r="J11" s="568"/>
      <c r="K11" s="569"/>
      <c r="L11" s="568"/>
      <c r="M11" s="568">
        <v>79</v>
      </c>
      <c r="N11" s="568"/>
      <c r="O11" s="568"/>
      <c r="P11" s="630"/>
      <c r="Q11" s="11"/>
      <c r="R11" s="629" t="s">
        <v>148</v>
      </c>
      <c r="S11" s="385"/>
      <c r="T11" s="386">
        <v>279</v>
      </c>
      <c r="U11" s="386"/>
      <c r="V11" s="387">
        <f t="shared" si="1"/>
        <v>0</v>
      </c>
      <c r="W11" s="386"/>
      <c r="X11" s="388"/>
      <c r="Y11" s="522">
        <f t="shared" si="2"/>
        <v>0.5842105263157895</v>
      </c>
      <c r="Z11" s="447">
        <f t="shared" si="3"/>
        <v>0</v>
      </c>
      <c r="AA11" s="447">
        <f t="shared" si="3"/>
        <v>0</v>
      </c>
      <c r="AB11" s="448">
        <f t="shared" si="3"/>
        <v>0</v>
      </c>
      <c r="AC11" s="447">
        <f t="shared" si="3"/>
        <v>0</v>
      </c>
      <c r="AD11" s="447">
        <f t="shared" si="3"/>
        <v>0.41578947368421054</v>
      </c>
      <c r="AE11" s="447">
        <f t="shared" si="3"/>
        <v>0</v>
      </c>
      <c r="AF11" s="447">
        <f t="shared" si="3"/>
        <v>0</v>
      </c>
      <c r="AG11" s="631">
        <f t="shared" si="3"/>
        <v>0</v>
      </c>
    </row>
    <row r="12" spans="1:33" ht="22.5">
      <c r="A12" s="349" t="s">
        <v>174</v>
      </c>
      <c r="B12" s="372">
        <v>10</v>
      </c>
      <c r="C12" s="177">
        <v>923</v>
      </c>
      <c r="D12" s="177">
        <v>628</v>
      </c>
      <c r="E12" s="373">
        <f t="shared" si="0"/>
        <v>0.6803900325027086</v>
      </c>
      <c r="F12" s="177">
        <v>47</v>
      </c>
      <c r="G12" s="374">
        <v>581</v>
      </c>
      <c r="H12" s="567">
        <v>128</v>
      </c>
      <c r="I12" s="568"/>
      <c r="J12" s="568"/>
      <c r="K12" s="569">
        <v>155</v>
      </c>
      <c r="L12" s="568">
        <v>298</v>
      </c>
      <c r="M12" s="568"/>
      <c r="N12" s="568"/>
      <c r="O12" s="568"/>
      <c r="P12" s="570"/>
      <c r="Q12" s="11"/>
      <c r="R12" s="349" t="s">
        <v>174</v>
      </c>
      <c r="S12" s="372">
        <v>10</v>
      </c>
      <c r="T12" s="177">
        <v>1054</v>
      </c>
      <c r="U12" s="177"/>
      <c r="V12" s="373">
        <f t="shared" si="1"/>
        <v>0</v>
      </c>
      <c r="W12" s="177"/>
      <c r="X12" s="374"/>
      <c r="Y12" s="375">
        <f t="shared" si="2"/>
        <v>0.22030981067125646</v>
      </c>
      <c r="Z12" s="447">
        <f t="shared" si="3"/>
        <v>0</v>
      </c>
      <c r="AA12" s="447">
        <f t="shared" si="3"/>
        <v>0</v>
      </c>
      <c r="AB12" s="448">
        <f t="shared" si="3"/>
        <v>0.2667814113597246</v>
      </c>
      <c r="AC12" s="447">
        <f t="shared" si="3"/>
        <v>0.5129087779690189</v>
      </c>
      <c r="AD12" s="447">
        <f t="shared" si="3"/>
        <v>0</v>
      </c>
      <c r="AE12" s="447">
        <f t="shared" si="3"/>
        <v>0</v>
      </c>
      <c r="AF12" s="447">
        <f t="shared" si="3"/>
        <v>0</v>
      </c>
      <c r="AG12" s="449">
        <f t="shared" si="3"/>
        <v>0</v>
      </c>
    </row>
    <row r="13" spans="1:33" ht="22.5">
      <c r="A13" s="349" t="s">
        <v>144</v>
      </c>
      <c r="B13" s="372"/>
      <c r="C13" s="177">
        <v>38</v>
      </c>
      <c r="D13" s="177">
        <v>29</v>
      </c>
      <c r="E13" s="373">
        <f t="shared" si="0"/>
        <v>0.7631578947368421</v>
      </c>
      <c r="F13" s="177">
        <v>3</v>
      </c>
      <c r="G13" s="374">
        <v>26</v>
      </c>
      <c r="H13" s="567"/>
      <c r="I13" s="568">
        <v>18</v>
      </c>
      <c r="J13" s="568"/>
      <c r="K13" s="569"/>
      <c r="L13" s="568"/>
      <c r="M13" s="568"/>
      <c r="N13" s="568"/>
      <c r="O13" s="568">
        <v>8</v>
      </c>
      <c r="P13" s="570"/>
      <c r="Q13" s="11"/>
      <c r="R13" s="349" t="s">
        <v>144</v>
      </c>
      <c r="S13" s="372"/>
      <c r="T13" s="177">
        <v>38</v>
      </c>
      <c r="U13" s="177"/>
      <c r="V13" s="373">
        <f t="shared" si="1"/>
        <v>0</v>
      </c>
      <c r="W13" s="177"/>
      <c r="X13" s="374"/>
      <c r="Y13" s="447">
        <f t="shared" si="2"/>
        <v>0</v>
      </c>
      <c r="Z13" s="447">
        <f t="shared" si="3"/>
        <v>0.6923076923076923</v>
      </c>
      <c r="AA13" s="447">
        <f t="shared" si="3"/>
        <v>0</v>
      </c>
      <c r="AB13" s="448">
        <f t="shared" si="3"/>
        <v>0</v>
      </c>
      <c r="AC13" s="447">
        <f t="shared" si="3"/>
        <v>0</v>
      </c>
      <c r="AD13" s="447">
        <f t="shared" si="3"/>
        <v>0</v>
      </c>
      <c r="AE13" s="447">
        <f t="shared" si="3"/>
        <v>0</v>
      </c>
      <c r="AF13" s="447">
        <f t="shared" si="3"/>
        <v>0.3076923076923077</v>
      </c>
      <c r="AG13" s="449">
        <f t="shared" si="3"/>
        <v>0</v>
      </c>
    </row>
    <row r="14" spans="1:33" ht="15.75" thickBot="1">
      <c r="A14" s="349" t="s">
        <v>29</v>
      </c>
      <c r="B14" s="376">
        <v>10</v>
      </c>
      <c r="C14" s="377">
        <v>5926</v>
      </c>
      <c r="D14" s="377">
        <v>3791</v>
      </c>
      <c r="E14" s="378">
        <f t="shared" si="0"/>
        <v>0.6397232534593318</v>
      </c>
      <c r="F14" s="377">
        <v>116</v>
      </c>
      <c r="G14" s="379">
        <v>3675</v>
      </c>
      <c r="H14" s="572"/>
      <c r="I14" s="573"/>
      <c r="J14" s="573">
        <v>468</v>
      </c>
      <c r="K14" s="574">
        <v>550</v>
      </c>
      <c r="L14" s="573">
        <v>825</v>
      </c>
      <c r="M14" s="573"/>
      <c r="N14" s="573">
        <v>1468</v>
      </c>
      <c r="O14" s="573">
        <v>311</v>
      </c>
      <c r="P14" s="575">
        <v>53</v>
      </c>
      <c r="Q14" s="11"/>
      <c r="R14" s="349" t="s">
        <v>29</v>
      </c>
      <c r="S14" s="376">
        <v>10</v>
      </c>
      <c r="T14" s="377">
        <v>5926</v>
      </c>
      <c r="U14" s="377">
        <v>3791</v>
      </c>
      <c r="V14" s="378">
        <f t="shared" si="1"/>
        <v>0.6397232534593318</v>
      </c>
      <c r="W14" s="377">
        <v>116</v>
      </c>
      <c r="X14" s="379">
        <v>3675</v>
      </c>
      <c r="Y14" s="380">
        <f t="shared" si="2"/>
        <v>0</v>
      </c>
      <c r="Z14" s="450">
        <f t="shared" si="3"/>
        <v>0</v>
      </c>
      <c r="AA14" s="450">
        <f t="shared" si="3"/>
        <v>0.1273469387755102</v>
      </c>
      <c r="AB14" s="451">
        <f t="shared" si="3"/>
        <v>0.14965986394557823</v>
      </c>
      <c r="AC14" s="450">
        <f t="shared" si="3"/>
        <v>0.22448979591836735</v>
      </c>
      <c r="AD14" s="450">
        <f t="shared" si="3"/>
        <v>0</v>
      </c>
      <c r="AE14" s="450">
        <f t="shared" si="3"/>
        <v>0.39945578231292517</v>
      </c>
      <c r="AF14" s="450">
        <f t="shared" si="3"/>
        <v>0.08462585034013606</v>
      </c>
      <c r="AG14" s="452">
        <f t="shared" si="3"/>
        <v>0.014421768707482994</v>
      </c>
    </row>
    <row r="15" spans="1:33" ht="19.5" thickBot="1">
      <c r="A15" s="365" t="s">
        <v>30</v>
      </c>
      <c r="B15" s="357">
        <f>SUM(B5:B14)</f>
        <v>71</v>
      </c>
      <c r="C15" s="345">
        <f>SUM(C5:C14)</f>
        <v>50300</v>
      </c>
      <c r="D15" s="345">
        <f>SUM(D5:D14)</f>
        <v>33238</v>
      </c>
      <c r="E15" s="259">
        <f t="shared" si="0"/>
        <v>0.6607952286282306</v>
      </c>
      <c r="F15" s="345">
        <f aca="true" t="shared" si="4" ref="F15:P15">SUM(F5:F14)</f>
        <v>1528</v>
      </c>
      <c r="G15" s="346">
        <f t="shared" si="4"/>
        <v>31710</v>
      </c>
      <c r="H15" s="576">
        <f t="shared" si="4"/>
        <v>3800</v>
      </c>
      <c r="I15" s="577">
        <f t="shared" si="4"/>
        <v>797</v>
      </c>
      <c r="J15" s="577">
        <f t="shared" si="4"/>
        <v>1205</v>
      </c>
      <c r="K15" s="578">
        <f t="shared" si="4"/>
        <v>3378</v>
      </c>
      <c r="L15" s="577">
        <f t="shared" si="4"/>
        <v>6257</v>
      </c>
      <c r="M15" s="577">
        <f t="shared" si="4"/>
        <v>7444</v>
      </c>
      <c r="N15" s="577">
        <f t="shared" si="4"/>
        <v>2651</v>
      </c>
      <c r="O15" s="577">
        <f t="shared" si="4"/>
        <v>5079</v>
      </c>
      <c r="P15" s="579">
        <f t="shared" si="4"/>
        <v>1099</v>
      </c>
      <c r="Q15" s="11"/>
      <c r="R15" s="365" t="s">
        <v>30</v>
      </c>
      <c r="S15" s="357">
        <f>SUM(S5:S14)</f>
        <v>71</v>
      </c>
      <c r="T15" s="345">
        <f>SUM(T5:T14)</f>
        <v>50472</v>
      </c>
      <c r="U15" s="345">
        <f>SUM(U5:U14)</f>
        <v>32342</v>
      </c>
      <c r="V15" s="259">
        <f t="shared" si="1"/>
        <v>0.6407909335869393</v>
      </c>
      <c r="W15" s="345">
        <f>SUM(W5:W14)</f>
        <v>1464</v>
      </c>
      <c r="X15" s="346">
        <f>SUM(X5:X14)</f>
        <v>30878</v>
      </c>
      <c r="Y15" s="430">
        <f t="shared" si="2"/>
        <v>0.11983601387574898</v>
      </c>
      <c r="Z15" s="453">
        <f t="shared" si="3"/>
        <v>0.02513402712078209</v>
      </c>
      <c r="AA15" s="453">
        <f t="shared" si="3"/>
        <v>0.0380006307158625</v>
      </c>
      <c r="AB15" s="454">
        <f t="shared" si="3"/>
        <v>0.1065279091769158</v>
      </c>
      <c r="AC15" s="453">
        <f t="shared" si="3"/>
        <v>0.19731945758435826</v>
      </c>
      <c r="AD15" s="453">
        <f t="shared" si="3"/>
        <v>0.2347524440239672</v>
      </c>
      <c r="AE15" s="453">
        <f t="shared" si="3"/>
        <v>0.0836013875748975</v>
      </c>
      <c r="AF15" s="453">
        <f t="shared" si="3"/>
        <v>0.16017029328287608</v>
      </c>
      <c r="AG15" s="455">
        <f t="shared" si="3"/>
        <v>0.034657836644591614</v>
      </c>
    </row>
    <row r="16" spans="1:33" ht="19.5" thickBot="1">
      <c r="A16" s="365" t="s">
        <v>160</v>
      </c>
      <c r="B16" s="357">
        <v>15</v>
      </c>
      <c r="C16" s="345">
        <v>24643</v>
      </c>
      <c r="D16" s="345">
        <v>15662</v>
      </c>
      <c r="E16" s="259">
        <f t="shared" si="0"/>
        <v>0.6355557359087773</v>
      </c>
      <c r="F16" s="345">
        <v>959</v>
      </c>
      <c r="G16" s="346">
        <v>14703</v>
      </c>
      <c r="H16" s="576">
        <v>2584</v>
      </c>
      <c r="I16" s="577">
        <v>537</v>
      </c>
      <c r="J16" s="577">
        <v>357</v>
      </c>
      <c r="K16" s="578">
        <v>5550</v>
      </c>
      <c r="L16" s="577">
        <v>771</v>
      </c>
      <c r="M16" s="577">
        <v>1465</v>
      </c>
      <c r="N16" s="577">
        <v>2400</v>
      </c>
      <c r="O16" s="577">
        <v>805</v>
      </c>
      <c r="P16" s="579">
        <v>234</v>
      </c>
      <c r="Q16" s="11"/>
      <c r="R16" s="365" t="s">
        <v>160</v>
      </c>
      <c r="S16" s="357">
        <v>15</v>
      </c>
      <c r="T16" s="345">
        <v>24395</v>
      </c>
      <c r="U16" s="345">
        <v>15471</v>
      </c>
      <c r="V16" s="259">
        <f t="shared" si="1"/>
        <v>0.6341873334699734</v>
      </c>
      <c r="W16" s="345">
        <f>U16-X16</f>
        <v>812</v>
      </c>
      <c r="X16" s="346">
        <v>14659</v>
      </c>
      <c r="Y16" s="430">
        <f t="shared" si="2"/>
        <v>0.17574644630347547</v>
      </c>
      <c r="Z16" s="453">
        <f t="shared" si="3"/>
        <v>0.03652315853907366</v>
      </c>
      <c r="AA16" s="453">
        <f t="shared" si="3"/>
        <v>0.02428075902876964</v>
      </c>
      <c r="AB16" s="454">
        <f t="shared" si="3"/>
        <v>0.3774739849010406</v>
      </c>
      <c r="AC16" s="453">
        <f t="shared" si="3"/>
        <v>0.05243827790246888</v>
      </c>
      <c r="AD16" s="453">
        <f t="shared" si="3"/>
        <v>0.09963952934775216</v>
      </c>
      <c r="AE16" s="453">
        <f t="shared" si="3"/>
        <v>0.16323199347072026</v>
      </c>
      <c r="AF16" s="453">
        <f t="shared" si="3"/>
        <v>0.05475073114330409</v>
      </c>
      <c r="AG16" s="455">
        <f t="shared" si="3"/>
        <v>0.015915119363395226</v>
      </c>
    </row>
    <row r="17" spans="1:33" ht="16.5" thickBot="1">
      <c r="A17" s="353" t="s">
        <v>32</v>
      </c>
      <c r="B17" s="511">
        <v>15</v>
      </c>
      <c r="C17" s="512">
        <v>63941</v>
      </c>
      <c r="D17" s="512">
        <v>47149</v>
      </c>
      <c r="E17" s="513">
        <f>D17/C17</f>
        <v>0.7373828998608092</v>
      </c>
      <c r="F17" s="512">
        <v>1532</v>
      </c>
      <c r="G17" s="514">
        <v>45617</v>
      </c>
      <c r="H17" s="553">
        <v>9467</v>
      </c>
      <c r="I17" s="554">
        <v>3156</v>
      </c>
      <c r="J17" s="555">
        <v>2839</v>
      </c>
      <c r="K17" s="556">
        <v>8414</v>
      </c>
      <c r="L17" s="554">
        <v>12799</v>
      </c>
      <c r="M17" s="554">
        <v>625</v>
      </c>
      <c r="N17" s="554"/>
      <c r="O17" s="555">
        <v>8317</v>
      </c>
      <c r="P17" s="557"/>
      <c r="Q17" s="11"/>
      <c r="R17" s="353" t="s">
        <v>32</v>
      </c>
      <c r="S17" s="511">
        <v>15</v>
      </c>
      <c r="T17" s="512">
        <v>63648</v>
      </c>
      <c r="U17" s="512">
        <v>46907</v>
      </c>
      <c r="V17" s="513">
        <f aca="true" t="shared" si="5" ref="V17:V27">U17/T17</f>
        <v>0.7369752388134742</v>
      </c>
      <c r="W17" s="512">
        <v>1509</v>
      </c>
      <c r="X17" s="514">
        <v>45398</v>
      </c>
      <c r="Y17" s="547">
        <f t="shared" si="2"/>
        <v>0.2075322796325931</v>
      </c>
      <c r="Z17" s="457">
        <f t="shared" si="3"/>
        <v>0.06918473376153626</v>
      </c>
      <c r="AA17" s="457">
        <f t="shared" si="3"/>
        <v>0.06223557007256067</v>
      </c>
      <c r="AB17" s="548">
        <f t="shared" si="3"/>
        <v>0.18444878006006532</v>
      </c>
      <c r="AC17" s="457">
        <f t="shared" si="3"/>
        <v>0.28057522414889186</v>
      </c>
      <c r="AD17" s="457">
        <f t="shared" si="3"/>
        <v>0.01370103250980994</v>
      </c>
      <c r="AE17" s="457">
        <f t="shared" si="3"/>
        <v>0</v>
      </c>
      <c r="AF17" s="457">
        <f t="shared" si="3"/>
        <v>0.18232237981454283</v>
      </c>
      <c r="AG17" s="549">
        <f t="shared" si="3"/>
        <v>0</v>
      </c>
    </row>
    <row r="18" spans="1:33" ht="22.5">
      <c r="A18" s="349" t="s">
        <v>146</v>
      </c>
      <c r="B18" s="372">
        <v>6</v>
      </c>
      <c r="C18" s="177">
        <v>1101</v>
      </c>
      <c r="D18" s="177">
        <v>915</v>
      </c>
      <c r="E18" s="373">
        <f>D18/C18</f>
        <v>0.8310626702997275</v>
      </c>
      <c r="F18" s="177">
        <v>24</v>
      </c>
      <c r="G18" s="374">
        <v>891</v>
      </c>
      <c r="H18" s="567">
        <v>471</v>
      </c>
      <c r="I18" s="568">
        <v>73</v>
      </c>
      <c r="J18" s="568">
        <v>37</v>
      </c>
      <c r="K18" s="569">
        <v>115</v>
      </c>
      <c r="L18" s="568">
        <v>158</v>
      </c>
      <c r="M18" s="568"/>
      <c r="N18" s="568"/>
      <c r="O18" s="568">
        <v>37</v>
      </c>
      <c r="P18" s="570"/>
      <c r="Q18" s="11"/>
      <c r="R18" s="349" t="s">
        <v>146</v>
      </c>
      <c r="S18" s="372">
        <v>6</v>
      </c>
      <c r="T18" s="177">
        <v>1101</v>
      </c>
      <c r="U18" s="177">
        <v>915</v>
      </c>
      <c r="V18" s="373">
        <f t="shared" si="5"/>
        <v>0.8310626702997275</v>
      </c>
      <c r="W18" s="177">
        <v>24</v>
      </c>
      <c r="X18" s="374">
        <v>891</v>
      </c>
      <c r="Y18" s="447">
        <f t="shared" si="2"/>
        <v>0.5286195286195287</v>
      </c>
      <c r="Z18" s="447">
        <f t="shared" si="3"/>
        <v>0.0819304152637486</v>
      </c>
      <c r="AA18" s="447">
        <f t="shared" si="3"/>
        <v>0.04152637485970819</v>
      </c>
      <c r="AB18" s="448">
        <f t="shared" si="3"/>
        <v>0.12906846240179573</v>
      </c>
      <c r="AC18" s="447">
        <f t="shared" si="3"/>
        <v>0.17732884399551066</v>
      </c>
      <c r="AD18" s="447">
        <f t="shared" si="3"/>
        <v>0</v>
      </c>
      <c r="AE18" s="447">
        <f t="shared" si="3"/>
        <v>0</v>
      </c>
      <c r="AF18" s="447">
        <f t="shared" si="3"/>
        <v>0.04152637485970819</v>
      </c>
      <c r="AG18" s="449">
        <f t="shared" si="3"/>
        <v>0</v>
      </c>
    </row>
    <row r="19" spans="1:33" ht="23.25" thickBot="1">
      <c r="A19" s="349" t="s">
        <v>147</v>
      </c>
      <c r="B19" s="372">
        <v>5</v>
      </c>
      <c r="C19" s="177">
        <v>894</v>
      </c>
      <c r="D19" s="177">
        <v>620</v>
      </c>
      <c r="E19" s="373">
        <f>D19/C19</f>
        <v>0.6935123042505593</v>
      </c>
      <c r="F19" s="177">
        <v>19</v>
      </c>
      <c r="G19" s="374">
        <v>601</v>
      </c>
      <c r="H19" s="567"/>
      <c r="I19" s="568">
        <v>54</v>
      </c>
      <c r="J19" s="568"/>
      <c r="K19" s="569">
        <v>186</v>
      </c>
      <c r="L19" s="568">
        <v>73</v>
      </c>
      <c r="M19" s="568"/>
      <c r="N19" s="568"/>
      <c r="O19" s="568">
        <v>288</v>
      </c>
      <c r="P19" s="570"/>
      <c r="Q19" s="11"/>
      <c r="R19" s="349" t="s">
        <v>147</v>
      </c>
      <c r="S19" s="372">
        <v>5</v>
      </c>
      <c r="T19" s="177">
        <v>952</v>
      </c>
      <c r="U19" s="177">
        <v>636</v>
      </c>
      <c r="V19" s="373">
        <f t="shared" si="5"/>
        <v>0.6680672268907563</v>
      </c>
      <c r="W19" s="177">
        <v>35</v>
      </c>
      <c r="X19" s="374">
        <v>601</v>
      </c>
      <c r="Y19" s="447">
        <f t="shared" si="2"/>
        <v>0</v>
      </c>
      <c r="Z19" s="447">
        <f t="shared" si="3"/>
        <v>0.08985024958402663</v>
      </c>
      <c r="AA19" s="447">
        <f t="shared" si="3"/>
        <v>0</v>
      </c>
      <c r="AB19" s="448">
        <f t="shared" si="3"/>
        <v>0.30948419301164726</v>
      </c>
      <c r="AC19" s="447">
        <f t="shared" si="3"/>
        <v>0.12146422628951747</v>
      </c>
      <c r="AD19" s="447">
        <f t="shared" si="3"/>
        <v>0</v>
      </c>
      <c r="AE19" s="447">
        <f t="shared" si="3"/>
        <v>0</v>
      </c>
      <c r="AF19" s="447">
        <f t="shared" si="3"/>
        <v>0.47920133111480867</v>
      </c>
      <c r="AG19" s="449">
        <f t="shared" si="3"/>
        <v>0</v>
      </c>
    </row>
    <row r="20" spans="1:33" ht="19.5" thickBot="1">
      <c r="A20" s="17" t="s">
        <v>44</v>
      </c>
      <c r="B20" s="61">
        <f>SUM(B17:B19)</f>
        <v>26</v>
      </c>
      <c r="C20" s="62">
        <f>SUM(C17:C19)</f>
        <v>65936</v>
      </c>
      <c r="D20" s="62">
        <f>SUM(D17:D19)</f>
        <v>48684</v>
      </c>
      <c r="E20" s="56">
        <f>D20/C20</f>
        <v>0.7383523416646445</v>
      </c>
      <c r="F20" s="62">
        <f aca="true" t="shared" si="6" ref="F20:P20">SUM(F17:F19)</f>
        <v>1575</v>
      </c>
      <c r="G20" s="63">
        <f t="shared" si="6"/>
        <v>47109</v>
      </c>
      <c r="H20" s="580">
        <f t="shared" si="6"/>
        <v>9938</v>
      </c>
      <c r="I20" s="581">
        <f t="shared" si="6"/>
        <v>3283</v>
      </c>
      <c r="J20" s="581">
        <f t="shared" si="6"/>
        <v>2876</v>
      </c>
      <c r="K20" s="582">
        <f t="shared" si="6"/>
        <v>8715</v>
      </c>
      <c r="L20" s="581">
        <f t="shared" si="6"/>
        <v>13030</v>
      </c>
      <c r="M20" s="581">
        <f t="shared" si="6"/>
        <v>625</v>
      </c>
      <c r="N20" s="581">
        <f t="shared" si="6"/>
        <v>0</v>
      </c>
      <c r="O20" s="581">
        <f t="shared" si="6"/>
        <v>8642</v>
      </c>
      <c r="P20" s="583">
        <f t="shared" si="6"/>
        <v>0</v>
      </c>
      <c r="Q20" s="11"/>
      <c r="R20" s="17" t="s">
        <v>44</v>
      </c>
      <c r="S20" s="61">
        <f>SUM(S17:S19)</f>
        <v>26</v>
      </c>
      <c r="T20" s="62">
        <f>SUM(T17:T19)</f>
        <v>65701</v>
      </c>
      <c r="U20" s="62">
        <f>SUM(U17:U19)</f>
        <v>48458</v>
      </c>
      <c r="V20" s="56">
        <f t="shared" si="5"/>
        <v>0.7375534618955571</v>
      </c>
      <c r="W20" s="62">
        <f>SUM(W17:W19)</f>
        <v>1568</v>
      </c>
      <c r="X20" s="63">
        <f>SUM(X17:X19)</f>
        <v>46890</v>
      </c>
      <c r="Y20" s="461">
        <f t="shared" si="2"/>
        <v>0.210957566494725</v>
      </c>
      <c r="Z20" s="462">
        <f t="shared" si="3"/>
        <v>0.06968944363072874</v>
      </c>
      <c r="AA20" s="462">
        <f t="shared" si="3"/>
        <v>0.06104990553821987</v>
      </c>
      <c r="AB20" s="463">
        <f t="shared" si="3"/>
        <v>0.1849964974845571</v>
      </c>
      <c r="AC20" s="462">
        <f t="shared" si="3"/>
        <v>0.27659258315820756</v>
      </c>
      <c r="AD20" s="462">
        <f t="shared" si="3"/>
        <v>0.013267103950412872</v>
      </c>
      <c r="AE20" s="462">
        <f t="shared" si="3"/>
        <v>0</v>
      </c>
      <c r="AF20" s="462">
        <f t="shared" si="3"/>
        <v>0.18344689974314887</v>
      </c>
      <c r="AG20" s="464">
        <f t="shared" si="3"/>
        <v>0</v>
      </c>
    </row>
    <row r="21" spans="1:33" ht="19.5" thickBot="1">
      <c r="A21" s="350" t="s">
        <v>17</v>
      </c>
      <c r="B21" s="511">
        <v>15</v>
      </c>
      <c r="C21" s="512">
        <v>15997</v>
      </c>
      <c r="D21" s="512">
        <v>6583</v>
      </c>
      <c r="E21" s="513">
        <f aca="true" t="shared" si="7" ref="E21:E26">D21/C21</f>
        <v>0.4115146589985622</v>
      </c>
      <c r="F21" s="512">
        <v>370</v>
      </c>
      <c r="G21" s="514">
        <v>6213</v>
      </c>
      <c r="H21" s="553">
        <v>2377</v>
      </c>
      <c r="I21" s="554">
        <v>765</v>
      </c>
      <c r="J21" s="554"/>
      <c r="K21" s="556">
        <v>665</v>
      </c>
      <c r="L21" s="554">
        <v>356</v>
      </c>
      <c r="M21" s="554">
        <v>257</v>
      </c>
      <c r="N21" s="554"/>
      <c r="O21" s="554">
        <v>1442</v>
      </c>
      <c r="P21" s="557">
        <v>351</v>
      </c>
      <c r="Q21" s="11"/>
      <c r="R21" s="350" t="s">
        <v>17</v>
      </c>
      <c r="S21" s="511">
        <v>15</v>
      </c>
      <c r="T21" s="512">
        <v>15997</v>
      </c>
      <c r="U21" s="512">
        <v>6583</v>
      </c>
      <c r="V21" s="513">
        <f t="shared" si="5"/>
        <v>0.4115146589985622</v>
      </c>
      <c r="W21" s="512">
        <v>370</v>
      </c>
      <c r="X21" s="514">
        <v>6213</v>
      </c>
      <c r="Y21" s="431">
        <f t="shared" si="2"/>
        <v>0.3825849026235313</v>
      </c>
      <c r="Z21" s="432">
        <f aca="true" t="shared" si="8" ref="Z21:AG22">I21/$G21</f>
        <v>0.12312892322549493</v>
      </c>
      <c r="AA21" s="432">
        <f t="shared" si="8"/>
        <v>0</v>
      </c>
      <c r="AB21" s="433">
        <f t="shared" si="8"/>
        <v>0.10703363914373089</v>
      </c>
      <c r="AC21" s="432">
        <f t="shared" si="8"/>
        <v>0.05729921133107999</v>
      </c>
      <c r="AD21" s="432">
        <f t="shared" si="8"/>
        <v>0.04136488009013359</v>
      </c>
      <c r="AE21" s="432">
        <f t="shared" si="8"/>
        <v>0</v>
      </c>
      <c r="AF21" s="432">
        <f t="shared" si="8"/>
        <v>0.2320939964590375</v>
      </c>
      <c r="AG21" s="434">
        <f t="shared" si="8"/>
        <v>0.05649444712699179</v>
      </c>
    </row>
    <row r="22" spans="1:33" ht="23.25" thickBot="1">
      <c r="A22" s="349" t="s">
        <v>150</v>
      </c>
      <c r="B22" s="366">
        <v>5</v>
      </c>
      <c r="C22" s="367">
        <v>11477</v>
      </c>
      <c r="D22" s="367">
        <v>6248</v>
      </c>
      <c r="E22" s="368">
        <f t="shared" si="7"/>
        <v>0.5443931340942755</v>
      </c>
      <c r="F22" s="367">
        <v>155</v>
      </c>
      <c r="G22" s="369">
        <v>6093</v>
      </c>
      <c r="H22" s="558">
        <v>827</v>
      </c>
      <c r="I22" s="559"/>
      <c r="J22" s="559"/>
      <c r="K22" s="560"/>
      <c r="L22" s="559">
        <v>141</v>
      </c>
      <c r="M22" s="559">
        <v>3334</v>
      </c>
      <c r="N22" s="559">
        <v>382</v>
      </c>
      <c r="O22" s="559">
        <v>1192</v>
      </c>
      <c r="P22" s="561">
        <v>217</v>
      </c>
      <c r="Q22" s="11"/>
      <c r="R22" s="349" t="s">
        <v>150</v>
      </c>
      <c r="S22" s="366">
        <v>5</v>
      </c>
      <c r="T22" s="367">
        <v>11477</v>
      </c>
      <c r="U22" s="367">
        <v>6248</v>
      </c>
      <c r="V22" s="368">
        <f t="shared" si="5"/>
        <v>0.5443931340942755</v>
      </c>
      <c r="W22" s="367">
        <v>155</v>
      </c>
      <c r="X22" s="369">
        <v>6093</v>
      </c>
      <c r="Y22" s="435">
        <f t="shared" si="2"/>
        <v>0.13572952568521254</v>
      </c>
      <c r="Z22" s="436">
        <f t="shared" si="8"/>
        <v>0</v>
      </c>
      <c r="AA22" s="436">
        <f t="shared" si="8"/>
        <v>0</v>
      </c>
      <c r="AB22" s="437">
        <f t="shared" si="8"/>
        <v>0</v>
      </c>
      <c r="AC22" s="436">
        <f t="shared" si="8"/>
        <v>0.023141309699655343</v>
      </c>
      <c r="AD22" s="436">
        <f t="shared" si="8"/>
        <v>0.547185294600361</v>
      </c>
      <c r="AE22" s="436">
        <f t="shared" si="8"/>
        <v>0.06269489578204497</v>
      </c>
      <c r="AF22" s="436">
        <f t="shared" si="8"/>
        <v>0.19563433448219267</v>
      </c>
      <c r="AG22" s="438">
        <f t="shared" si="8"/>
        <v>0.035614639750533396</v>
      </c>
    </row>
    <row r="23" spans="1:33" ht="19.5" thickBot="1">
      <c r="A23" s="365" t="s">
        <v>156</v>
      </c>
      <c r="B23" s="358">
        <f>SUM(B21:B22)</f>
        <v>20</v>
      </c>
      <c r="C23" s="214">
        <f>SUM(C21:C22)</f>
        <v>27474</v>
      </c>
      <c r="D23" s="214">
        <f>SUM(D21:D22)</f>
        <v>12831</v>
      </c>
      <c r="E23" s="259">
        <f t="shared" si="7"/>
        <v>0.46702336754749946</v>
      </c>
      <c r="F23" s="214">
        <f aca="true" t="shared" si="9" ref="F23:P23">SUM(F21:F22)</f>
        <v>525</v>
      </c>
      <c r="G23" s="215">
        <f t="shared" si="9"/>
        <v>12306</v>
      </c>
      <c r="H23" s="584">
        <f t="shared" si="9"/>
        <v>3204</v>
      </c>
      <c r="I23" s="585">
        <f t="shared" si="9"/>
        <v>765</v>
      </c>
      <c r="J23" s="585">
        <f t="shared" si="9"/>
        <v>0</v>
      </c>
      <c r="K23" s="586">
        <f t="shared" si="9"/>
        <v>665</v>
      </c>
      <c r="L23" s="585">
        <f t="shared" si="9"/>
        <v>497</v>
      </c>
      <c r="M23" s="585">
        <f t="shared" si="9"/>
        <v>3591</v>
      </c>
      <c r="N23" s="585">
        <f t="shared" si="9"/>
        <v>382</v>
      </c>
      <c r="O23" s="585">
        <f t="shared" si="9"/>
        <v>2634</v>
      </c>
      <c r="P23" s="587">
        <f t="shared" si="9"/>
        <v>568</v>
      </c>
      <c r="Q23" s="11"/>
      <c r="R23" s="365" t="s">
        <v>156</v>
      </c>
      <c r="S23" s="358">
        <f>SUM(S21:S22)</f>
        <v>20</v>
      </c>
      <c r="T23" s="214">
        <f>SUM(T21:T22)</f>
        <v>27474</v>
      </c>
      <c r="U23" s="214">
        <f>SUM(U21:U22)</f>
        <v>12831</v>
      </c>
      <c r="V23" s="259">
        <f t="shared" si="5"/>
        <v>0.46702336754749946</v>
      </c>
      <c r="W23" s="214">
        <f>SUM(W21:W22)</f>
        <v>525</v>
      </c>
      <c r="X23" s="215">
        <f>SUM(X21:X22)</f>
        <v>12306</v>
      </c>
      <c r="Y23" s="439">
        <f aca="true" t="shared" si="10" ref="Y23:AG27">H23/$G23</f>
        <v>0.26036079960994635</v>
      </c>
      <c r="Z23" s="440">
        <f t="shared" si="10"/>
        <v>0.06216479765967821</v>
      </c>
      <c r="AA23" s="440">
        <f t="shared" si="10"/>
        <v>0</v>
      </c>
      <c r="AB23" s="441">
        <f t="shared" si="10"/>
        <v>0.0540386803185438</v>
      </c>
      <c r="AC23" s="440">
        <f t="shared" si="10"/>
        <v>0.040386803185438</v>
      </c>
      <c r="AD23" s="440">
        <f t="shared" si="10"/>
        <v>0.29180887372013653</v>
      </c>
      <c r="AE23" s="440">
        <f t="shared" si="10"/>
        <v>0.03104176824313343</v>
      </c>
      <c r="AF23" s="440">
        <f t="shared" si="10"/>
        <v>0.21404193076548025</v>
      </c>
      <c r="AG23" s="442">
        <f t="shared" si="10"/>
        <v>0.04615634649764343</v>
      </c>
    </row>
    <row r="24" spans="1:33" s="351" customFormat="1" ht="19.5" thickBot="1">
      <c r="A24" s="350" t="s">
        <v>223</v>
      </c>
      <c r="B24" s="421">
        <v>15</v>
      </c>
      <c r="C24" s="422">
        <v>70460</v>
      </c>
      <c r="D24" s="422">
        <v>52757</v>
      </c>
      <c r="E24" s="423">
        <f>D24/C24</f>
        <v>0.7487510644337213</v>
      </c>
      <c r="F24" s="422">
        <v>2780</v>
      </c>
      <c r="G24" s="424">
        <v>49977</v>
      </c>
      <c r="H24" s="553">
        <v>7140</v>
      </c>
      <c r="I24" s="554">
        <v>1181</v>
      </c>
      <c r="J24" s="554">
        <v>532</v>
      </c>
      <c r="K24" s="556">
        <v>11742</v>
      </c>
      <c r="L24" s="554">
        <v>12108</v>
      </c>
      <c r="M24" s="554">
        <v>2577</v>
      </c>
      <c r="N24" s="554">
        <v>2518</v>
      </c>
      <c r="O24" s="554">
        <v>9334</v>
      </c>
      <c r="P24" s="557">
        <v>2845</v>
      </c>
      <c r="Q24" s="11"/>
      <c r="R24" s="350" t="s">
        <v>222</v>
      </c>
      <c r="S24" s="421">
        <v>15</v>
      </c>
      <c r="T24" s="422">
        <v>70460</v>
      </c>
      <c r="U24" s="422">
        <v>52757</v>
      </c>
      <c r="V24" s="423">
        <f t="shared" si="5"/>
        <v>0.7487510644337213</v>
      </c>
      <c r="W24" s="422">
        <v>2251</v>
      </c>
      <c r="X24" s="424">
        <v>49977</v>
      </c>
      <c r="Y24" s="502">
        <f t="shared" si="10"/>
        <v>0.142865718230386</v>
      </c>
      <c r="Z24" s="503">
        <f t="shared" si="10"/>
        <v>0.023630870200292135</v>
      </c>
      <c r="AA24" s="503">
        <f t="shared" si="10"/>
        <v>0.010644896652460132</v>
      </c>
      <c r="AB24" s="505">
        <f t="shared" si="10"/>
        <v>0.2349480761150129</v>
      </c>
      <c r="AC24" s="503">
        <f t="shared" si="10"/>
        <v>0.24227144486463772</v>
      </c>
      <c r="AD24" s="503">
        <f t="shared" si="10"/>
        <v>0.05156371931088301</v>
      </c>
      <c r="AE24" s="503">
        <f t="shared" si="10"/>
        <v>0.0503831762610801</v>
      </c>
      <c r="AF24" s="503">
        <f t="shared" si="10"/>
        <v>0.18676591231966705</v>
      </c>
      <c r="AG24" s="504">
        <f t="shared" si="10"/>
        <v>0.056926186045580966</v>
      </c>
    </row>
    <row r="25" spans="1:33" ht="15">
      <c r="A25" s="151" t="s">
        <v>154</v>
      </c>
      <c r="B25" s="385">
        <v>6</v>
      </c>
      <c r="C25" s="386">
        <v>470</v>
      </c>
      <c r="D25" s="386">
        <v>401</v>
      </c>
      <c r="E25" s="387">
        <f t="shared" si="7"/>
        <v>0.8531914893617021</v>
      </c>
      <c r="F25" s="386">
        <v>10</v>
      </c>
      <c r="G25" s="388">
        <v>391</v>
      </c>
      <c r="H25" s="567">
        <v>151</v>
      </c>
      <c r="I25" s="568"/>
      <c r="J25" s="568"/>
      <c r="K25" s="569"/>
      <c r="L25" s="568">
        <v>240</v>
      </c>
      <c r="M25" s="568"/>
      <c r="N25" s="568"/>
      <c r="O25" s="568"/>
      <c r="P25" s="570"/>
      <c r="Q25" s="11"/>
      <c r="R25" s="151" t="s">
        <v>154</v>
      </c>
      <c r="S25" s="385">
        <v>6</v>
      </c>
      <c r="T25" s="386">
        <v>470</v>
      </c>
      <c r="U25" s="386">
        <v>401</v>
      </c>
      <c r="V25" s="387">
        <f t="shared" si="5"/>
        <v>0.8531914893617021</v>
      </c>
      <c r="W25" s="386">
        <v>10</v>
      </c>
      <c r="X25" s="388">
        <v>391</v>
      </c>
      <c r="Y25" s="468">
        <f t="shared" si="10"/>
        <v>0.38618925831202044</v>
      </c>
      <c r="Z25" s="469">
        <f t="shared" si="10"/>
        <v>0</v>
      </c>
      <c r="AA25" s="545">
        <f t="shared" si="10"/>
        <v>0</v>
      </c>
      <c r="AB25" s="546">
        <f t="shared" si="10"/>
        <v>0</v>
      </c>
      <c r="AC25" s="545">
        <f t="shared" si="10"/>
        <v>0.6138107416879796</v>
      </c>
      <c r="AD25" s="545">
        <f t="shared" si="10"/>
        <v>0</v>
      </c>
      <c r="AE25" s="469">
        <f t="shared" si="10"/>
        <v>0</v>
      </c>
      <c r="AF25" s="469">
        <f t="shared" si="10"/>
        <v>0</v>
      </c>
      <c r="AG25" s="470">
        <f t="shared" si="10"/>
        <v>0</v>
      </c>
    </row>
    <row r="26" spans="1:33" ht="23.25" thickBot="1">
      <c r="A26" s="151" t="s">
        <v>175</v>
      </c>
      <c r="B26" s="385"/>
      <c r="C26" s="386">
        <v>28</v>
      </c>
      <c r="D26" s="386">
        <v>25</v>
      </c>
      <c r="E26" s="387">
        <f t="shared" si="7"/>
        <v>0.8928571428571429</v>
      </c>
      <c r="F26" s="386">
        <v>1</v>
      </c>
      <c r="G26" s="386">
        <v>24</v>
      </c>
      <c r="H26" s="386"/>
      <c r="I26" s="386"/>
      <c r="J26" s="386"/>
      <c r="K26" s="386"/>
      <c r="L26" s="386"/>
      <c r="M26" s="386">
        <v>20</v>
      </c>
      <c r="N26" s="386"/>
      <c r="O26" s="386">
        <v>4</v>
      </c>
      <c r="P26" s="386"/>
      <c r="Q26" s="11"/>
      <c r="R26" s="151" t="s">
        <v>175</v>
      </c>
      <c r="S26" s="385"/>
      <c r="T26" s="386">
        <v>35</v>
      </c>
      <c r="U26" s="386"/>
      <c r="V26" s="387">
        <f t="shared" si="5"/>
        <v>0</v>
      </c>
      <c r="W26" s="386"/>
      <c r="X26" s="386">
        <v>24</v>
      </c>
      <c r="Y26" s="468">
        <f t="shared" si="10"/>
        <v>0</v>
      </c>
      <c r="Z26" s="469">
        <f t="shared" si="10"/>
        <v>0</v>
      </c>
      <c r="AA26" s="545">
        <f t="shared" si="10"/>
        <v>0</v>
      </c>
      <c r="AB26" s="546">
        <f t="shared" si="10"/>
        <v>0</v>
      </c>
      <c r="AC26" s="545">
        <f t="shared" si="10"/>
        <v>0</v>
      </c>
      <c r="AD26" s="545">
        <f t="shared" si="10"/>
        <v>0.8333333333333334</v>
      </c>
      <c r="AE26" s="469">
        <f t="shared" si="10"/>
        <v>0</v>
      </c>
      <c r="AF26" s="469">
        <f t="shared" si="10"/>
        <v>0.16666666666666666</v>
      </c>
      <c r="AG26" s="470">
        <f t="shared" si="10"/>
        <v>0</v>
      </c>
    </row>
    <row r="27" spans="1:33" ht="19.5" thickBot="1">
      <c r="A27" s="17" t="s">
        <v>221</v>
      </c>
      <c r="B27" s="213">
        <f>SUM(B24:B26)</f>
        <v>21</v>
      </c>
      <c r="C27" s="214">
        <f>SUM(C24:C26)</f>
        <v>70958</v>
      </c>
      <c r="D27" s="214">
        <f>SUM(D24:D26)</f>
        <v>53183</v>
      </c>
      <c r="E27" s="259">
        <f>D27/C27</f>
        <v>0.7494997040502832</v>
      </c>
      <c r="F27" s="214">
        <f aca="true" t="shared" si="11" ref="F27:P27">SUM(F24:F26)</f>
        <v>2791</v>
      </c>
      <c r="G27" s="215">
        <f t="shared" si="11"/>
        <v>50392</v>
      </c>
      <c r="H27" s="584">
        <f t="shared" si="11"/>
        <v>7291</v>
      </c>
      <c r="I27" s="585">
        <f t="shared" si="11"/>
        <v>1181</v>
      </c>
      <c r="J27" s="585">
        <f t="shared" si="11"/>
        <v>532</v>
      </c>
      <c r="K27" s="586">
        <f t="shared" si="11"/>
        <v>11742</v>
      </c>
      <c r="L27" s="585">
        <f t="shared" si="11"/>
        <v>12348</v>
      </c>
      <c r="M27" s="585">
        <f t="shared" si="11"/>
        <v>2597</v>
      </c>
      <c r="N27" s="585">
        <f t="shared" si="11"/>
        <v>2518</v>
      </c>
      <c r="O27" s="585">
        <f t="shared" si="11"/>
        <v>9338</v>
      </c>
      <c r="P27" s="587">
        <f t="shared" si="11"/>
        <v>2845</v>
      </c>
      <c r="Q27" s="11"/>
      <c r="R27" s="17" t="s">
        <v>221</v>
      </c>
      <c r="S27" s="213">
        <f>SUM(S24:S26)</f>
        <v>21</v>
      </c>
      <c r="T27" s="214">
        <f>SUM(T24:T26)</f>
        <v>70965</v>
      </c>
      <c r="U27" s="214">
        <f>SUM(U24:U26)</f>
        <v>53158</v>
      </c>
      <c r="V27" s="259">
        <f t="shared" si="5"/>
        <v>0.7490734869301768</v>
      </c>
      <c r="W27" s="214">
        <f>SUM(W24:W26)</f>
        <v>2261</v>
      </c>
      <c r="X27" s="215">
        <f>SUM(X24:X26)</f>
        <v>50392</v>
      </c>
      <c r="Y27" s="471">
        <f t="shared" si="10"/>
        <v>0.1446856643911732</v>
      </c>
      <c r="Z27" s="472">
        <f t="shared" si="10"/>
        <v>0.023436259723765677</v>
      </c>
      <c r="AA27" s="472">
        <f t="shared" si="10"/>
        <v>0.010557231306556596</v>
      </c>
      <c r="AB27" s="506">
        <f t="shared" si="10"/>
        <v>0.23301317669471344</v>
      </c>
      <c r="AC27" s="472">
        <f t="shared" si="10"/>
        <v>0.24503889506270837</v>
      </c>
      <c r="AD27" s="472">
        <f t="shared" si="10"/>
        <v>0.05153595808858549</v>
      </c>
      <c r="AE27" s="472">
        <f t="shared" si="10"/>
        <v>0.049968248928401335</v>
      </c>
      <c r="AF27" s="472">
        <f t="shared" si="10"/>
        <v>0.1853071916177171</v>
      </c>
      <c r="AG27" s="473">
        <f t="shared" si="10"/>
        <v>0.05645737418637879</v>
      </c>
    </row>
    <row r="28" spans="1:33" s="6" customFormat="1" ht="51.75" customHeight="1">
      <c r="A28" s="677"/>
      <c r="B28" s="677"/>
      <c r="C28" s="677"/>
      <c r="D28" s="677"/>
      <c r="E28" s="677"/>
      <c r="F28" s="677"/>
      <c r="G28" s="677"/>
      <c r="H28" s="677"/>
      <c r="I28" s="677"/>
      <c r="J28" s="677"/>
      <c r="K28" s="677"/>
      <c r="L28" s="677"/>
      <c r="M28" s="677"/>
      <c r="N28" s="677"/>
      <c r="O28" s="677"/>
      <c r="P28" s="677"/>
      <c r="Q28" s="624"/>
      <c r="R28" s="677"/>
      <c r="S28" s="677"/>
      <c r="T28" s="677"/>
      <c r="U28" s="677"/>
      <c r="V28" s="677"/>
      <c r="W28" s="677"/>
      <c r="X28" s="677"/>
      <c r="Y28" s="677"/>
      <c r="Z28" s="677"/>
      <c r="AA28" s="677"/>
      <c r="AB28" s="677"/>
      <c r="AC28" s="677"/>
      <c r="AD28" s="677"/>
      <c r="AE28" s="677"/>
      <c r="AF28" s="677"/>
      <c r="AG28" s="677"/>
    </row>
    <row r="29" spans="1:33" s="6" customFormat="1" ht="26.25">
      <c r="A29" s="677" t="s">
        <v>207</v>
      </c>
      <c r="B29" s="677"/>
      <c r="C29" s="677"/>
      <c r="D29" s="677"/>
      <c r="E29" s="677"/>
      <c r="F29" s="677"/>
      <c r="G29" s="677"/>
      <c r="H29" s="677"/>
      <c r="I29" s="677"/>
      <c r="J29" s="677"/>
      <c r="K29" s="677"/>
      <c r="L29" s="677"/>
      <c r="M29" s="677"/>
      <c r="N29" s="677"/>
      <c r="O29" s="677"/>
      <c r="P29" s="677"/>
      <c r="Q29" s="624"/>
      <c r="R29" s="677" t="s">
        <v>208</v>
      </c>
      <c r="S29" s="677"/>
      <c r="T29" s="677"/>
      <c r="U29" s="677"/>
      <c r="V29" s="677"/>
      <c r="W29" s="677"/>
      <c r="X29" s="677"/>
      <c r="Y29" s="677"/>
      <c r="Z29" s="677"/>
      <c r="AA29" s="677"/>
      <c r="AB29" s="677"/>
      <c r="AC29" s="677"/>
      <c r="AD29" s="677"/>
      <c r="AE29" s="677"/>
      <c r="AF29" s="677"/>
      <c r="AG29" s="677"/>
    </row>
    <row r="30" spans="1:33" s="6" customFormat="1" ht="4.5" customHeight="1" thickBot="1">
      <c r="A30" s="5"/>
      <c r="B30" s="5"/>
      <c r="C30" s="5"/>
      <c r="D30" s="5"/>
      <c r="E30" s="5"/>
      <c r="F30" s="5"/>
      <c r="G30" s="5"/>
      <c r="H30" s="5"/>
      <c r="I30" s="5"/>
      <c r="J30" s="5"/>
      <c r="K30" s="339"/>
      <c r="L30" s="5"/>
      <c r="M30" s="5"/>
      <c r="N30" s="5"/>
      <c r="O30" s="5"/>
      <c r="P30" s="5"/>
      <c r="Q30" s="624"/>
      <c r="R30" s="5"/>
      <c r="S30" s="5"/>
      <c r="T30" s="5"/>
      <c r="U30" s="5"/>
      <c r="V30" s="5"/>
      <c r="W30" s="5"/>
      <c r="X30" s="5"/>
      <c r="Y30" s="5"/>
      <c r="Z30" s="5"/>
      <c r="AA30" s="5"/>
      <c r="AB30" s="339"/>
      <c r="AC30" s="5"/>
      <c r="AD30" s="5"/>
      <c r="AE30" s="5"/>
      <c r="AF30" s="5"/>
      <c r="AG30" s="5"/>
    </row>
    <row r="31" spans="1:33" s="11" customFormat="1" ht="15.75" customHeight="1" thickBot="1">
      <c r="A31" s="347"/>
      <c r="B31" s="678" t="s">
        <v>167</v>
      </c>
      <c r="C31" s="676" t="s">
        <v>2</v>
      </c>
      <c r="D31" s="676" t="s">
        <v>3</v>
      </c>
      <c r="E31" s="675" t="s">
        <v>4</v>
      </c>
      <c r="F31" s="676" t="s">
        <v>5</v>
      </c>
      <c r="G31" s="679" t="s">
        <v>6</v>
      </c>
      <c r="H31" s="680" t="s">
        <v>7</v>
      </c>
      <c r="I31" s="680"/>
      <c r="J31" s="680"/>
      <c r="K31" s="680"/>
      <c r="L31" s="680"/>
      <c r="M31" s="680"/>
      <c r="N31" s="680"/>
      <c r="O31" s="680"/>
      <c r="P31" s="680"/>
      <c r="Q31" s="624"/>
      <c r="R31" s="347"/>
      <c r="S31" s="678" t="s">
        <v>167</v>
      </c>
      <c r="T31" s="676" t="s">
        <v>2</v>
      </c>
      <c r="U31" s="676" t="s">
        <v>3</v>
      </c>
      <c r="V31" s="675" t="s">
        <v>4</v>
      </c>
      <c r="W31" s="676" t="s">
        <v>5</v>
      </c>
      <c r="X31" s="679" t="s">
        <v>6</v>
      </c>
      <c r="Y31" s="680" t="s">
        <v>172</v>
      </c>
      <c r="Z31" s="680"/>
      <c r="AA31" s="680"/>
      <c r="AB31" s="680"/>
      <c r="AC31" s="680"/>
      <c r="AD31" s="680"/>
      <c r="AE31" s="680"/>
      <c r="AF31" s="680"/>
      <c r="AG31" s="680"/>
    </row>
    <row r="32" spans="1:33" s="11" customFormat="1" ht="15.75" thickBot="1">
      <c r="A32" s="348"/>
      <c r="B32" s="678"/>
      <c r="C32" s="676"/>
      <c r="D32" s="676"/>
      <c r="E32" s="675"/>
      <c r="F32" s="676"/>
      <c r="G32" s="679"/>
      <c r="H32" s="331" t="s">
        <v>8</v>
      </c>
      <c r="I32" s="332" t="s">
        <v>9</v>
      </c>
      <c r="J32" s="332" t="s">
        <v>10</v>
      </c>
      <c r="K32" s="340" t="s">
        <v>11</v>
      </c>
      <c r="L32" s="332" t="s">
        <v>12</v>
      </c>
      <c r="M32" s="332" t="s">
        <v>13</v>
      </c>
      <c r="N32" s="332" t="s">
        <v>14</v>
      </c>
      <c r="O32" s="332" t="s">
        <v>15</v>
      </c>
      <c r="P32" s="333" t="s">
        <v>16</v>
      </c>
      <c r="Q32" s="624"/>
      <c r="R32" s="348"/>
      <c r="S32" s="678"/>
      <c r="T32" s="676"/>
      <c r="U32" s="676"/>
      <c r="V32" s="675"/>
      <c r="W32" s="676"/>
      <c r="X32" s="679"/>
      <c r="Y32" s="286" t="s">
        <v>8</v>
      </c>
      <c r="Z32" s="287" t="s">
        <v>9</v>
      </c>
      <c r="AA32" s="287" t="s">
        <v>10</v>
      </c>
      <c r="AB32" s="288" t="s">
        <v>11</v>
      </c>
      <c r="AC32" s="287" t="s">
        <v>12</v>
      </c>
      <c r="AD32" s="287" t="s">
        <v>13</v>
      </c>
      <c r="AE32" s="287" t="s">
        <v>14</v>
      </c>
      <c r="AF32" s="287" t="s">
        <v>15</v>
      </c>
      <c r="AG32" s="289" t="s">
        <v>16</v>
      </c>
    </row>
    <row r="33" spans="1:33" s="351" customFormat="1" ht="15.75" thickBot="1">
      <c r="A33" s="654" t="s">
        <v>176</v>
      </c>
      <c r="B33" s="421">
        <v>15</v>
      </c>
      <c r="C33" s="422">
        <v>149578</v>
      </c>
      <c r="D33" s="422">
        <v>123911</v>
      </c>
      <c r="E33" s="423">
        <f aca="true" t="shared" si="12" ref="E33:E50">D33/C33</f>
        <v>0.82840390966586</v>
      </c>
      <c r="F33" s="422">
        <v>5535</v>
      </c>
      <c r="G33" s="424">
        <v>118376</v>
      </c>
      <c r="H33" s="553">
        <v>15031</v>
      </c>
      <c r="I33" s="554">
        <v>4319</v>
      </c>
      <c r="J33" s="554">
        <v>3343</v>
      </c>
      <c r="K33" s="556">
        <v>28162</v>
      </c>
      <c r="L33" s="554">
        <v>24800</v>
      </c>
      <c r="M33" s="554">
        <v>2789</v>
      </c>
      <c r="N33" s="554">
        <v>33780</v>
      </c>
      <c r="O33" s="554">
        <v>4319</v>
      </c>
      <c r="P33" s="557">
        <v>1833</v>
      </c>
      <c r="Q33" s="624"/>
      <c r="R33" s="654" t="s">
        <v>176</v>
      </c>
      <c r="S33" s="421">
        <v>15</v>
      </c>
      <c r="T33" s="422">
        <v>149553</v>
      </c>
      <c r="U33" s="422">
        <v>123911</v>
      </c>
      <c r="V33" s="423">
        <f>U33/T33</f>
        <v>0.8285423896545038</v>
      </c>
      <c r="W33" s="422">
        <v>5535</v>
      </c>
      <c r="X33" s="424">
        <v>118376</v>
      </c>
      <c r="Y33" s="502">
        <f aca="true" t="shared" si="13" ref="Y33:AG47">H33/$G33</f>
        <v>0.1269767520443333</v>
      </c>
      <c r="Z33" s="503">
        <f t="shared" si="13"/>
        <v>0.036485436237075085</v>
      </c>
      <c r="AA33" s="503">
        <f t="shared" si="13"/>
        <v>0.02824052172737717</v>
      </c>
      <c r="AB33" s="505">
        <f t="shared" si="13"/>
        <v>0.23790295330134487</v>
      </c>
      <c r="AC33" s="503">
        <f t="shared" si="13"/>
        <v>0.20950192606609447</v>
      </c>
      <c r="AD33" s="503">
        <f t="shared" si="13"/>
        <v>0.023560519024126512</v>
      </c>
      <c r="AE33" s="503">
        <f t="shared" si="13"/>
        <v>0.2853618976819626</v>
      </c>
      <c r="AF33" s="503">
        <f t="shared" si="13"/>
        <v>0.036485436237075085</v>
      </c>
      <c r="AG33" s="504">
        <f t="shared" si="13"/>
        <v>0.015484557680610935</v>
      </c>
    </row>
    <row r="34" spans="1:33" ht="15">
      <c r="A34" s="349" t="s">
        <v>149</v>
      </c>
      <c r="B34" s="393">
        <v>8</v>
      </c>
      <c r="C34" s="370">
        <v>299</v>
      </c>
      <c r="D34" s="370">
        <v>221</v>
      </c>
      <c r="E34" s="371">
        <f t="shared" si="12"/>
        <v>0.7391304347826086</v>
      </c>
      <c r="F34" s="370">
        <v>13</v>
      </c>
      <c r="G34" s="394">
        <v>208</v>
      </c>
      <c r="H34" s="588">
        <v>58</v>
      </c>
      <c r="I34" s="589"/>
      <c r="J34" s="589"/>
      <c r="K34" s="590"/>
      <c r="L34" s="589">
        <v>47</v>
      </c>
      <c r="M34" s="589"/>
      <c r="N34" s="589">
        <v>39</v>
      </c>
      <c r="O34" s="589">
        <v>64</v>
      </c>
      <c r="P34" s="591"/>
      <c r="Q34" s="624"/>
      <c r="R34" s="349" t="s">
        <v>149</v>
      </c>
      <c r="S34" s="393">
        <v>8</v>
      </c>
      <c r="T34" s="370">
        <v>299</v>
      </c>
      <c r="U34" s="370">
        <v>221</v>
      </c>
      <c r="V34" s="371">
        <f aca="true" t="shared" si="14" ref="V34:V53">U34/T34</f>
        <v>0.7391304347826086</v>
      </c>
      <c r="W34" s="370">
        <v>13</v>
      </c>
      <c r="X34" s="394">
        <v>208</v>
      </c>
      <c r="Y34" s="493">
        <f t="shared" si="13"/>
        <v>0.27884615384615385</v>
      </c>
      <c r="Z34" s="494">
        <f t="shared" si="13"/>
        <v>0</v>
      </c>
      <c r="AA34" s="494">
        <f t="shared" si="13"/>
        <v>0</v>
      </c>
      <c r="AB34" s="445">
        <f t="shared" si="13"/>
        <v>0</v>
      </c>
      <c r="AC34" s="494">
        <f t="shared" si="13"/>
        <v>0.22596153846153846</v>
      </c>
      <c r="AD34" s="494">
        <f t="shared" si="13"/>
        <v>0</v>
      </c>
      <c r="AE34" s="444">
        <f t="shared" si="13"/>
        <v>0.1875</v>
      </c>
      <c r="AF34" s="494">
        <f t="shared" si="13"/>
        <v>0.3076923076923077</v>
      </c>
      <c r="AG34" s="496">
        <f t="shared" si="13"/>
        <v>0</v>
      </c>
    </row>
    <row r="35" spans="1:34" ht="15">
      <c r="A35" s="349" t="s">
        <v>158</v>
      </c>
      <c r="B35" s="176">
        <v>4</v>
      </c>
      <c r="C35" s="177">
        <v>177</v>
      </c>
      <c r="D35" s="177">
        <v>131</v>
      </c>
      <c r="E35" s="373">
        <f t="shared" si="12"/>
        <v>0.7401129943502824</v>
      </c>
      <c r="F35" s="177">
        <v>4</v>
      </c>
      <c r="G35" s="179">
        <v>127</v>
      </c>
      <c r="H35" s="562">
        <v>32</v>
      </c>
      <c r="I35" s="563"/>
      <c r="J35" s="563"/>
      <c r="K35" s="551"/>
      <c r="L35" s="563"/>
      <c r="M35" s="563"/>
      <c r="N35" s="563">
        <v>42</v>
      </c>
      <c r="O35" s="563"/>
      <c r="P35" s="566">
        <v>53</v>
      </c>
      <c r="Q35" s="624"/>
      <c r="R35" s="349" t="s">
        <v>158</v>
      </c>
      <c r="S35" s="176">
        <v>4</v>
      </c>
      <c r="T35" s="177">
        <v>190</v>
      </c>
      <c r="U35" s="177">
        <v>131</v>
      </c>
      <c r="V35" s="373">
        <f t="shared" si="14"/>
        <v>0.6894736842105263</v>
      </c>
      <c r="W35" s="177">
        <v>4</v>
      </c>
      <c r="X35" s="179">
        <v>127</v>
      </c>
      <c r="Y35" s="443">
        <f t="shared" si="13"/>
        <v>0.25196850393700787</v>
      </c>
      <c r="Z35" s="444">
        <f t="shared" si="13"/>
        <v>0</v>
      </c>
      <c r="AA35" s="444">
        <f t="shared" si="13"/>
        <v>0</v>
      </c>
      <c r="AB35" s="445">
        <f t="shared" si="13"/>
        <v>0</v>
      </c>
      <c r="AC35" s="444">
        <f t="shared" si="13"/>
        <v>0</v>
      </c>
      <c r="AD35" s="444">
        <f t="shared" si="13"/>
        <v>0</v>
      </c>
      <c r="AE35" s="444">
        <f t="shared" si="13"/>
        <v>0.33070866141732286</v>
      </c>
      <c r="AF35" s="444">
        <f t="shared" si="13"/>
        <v>0</v>
      </c>
      <c r="AG35" s="474">
        <f t="shared" si="13"/>
        <v>0.41732283464566927</v>
      </c>
      <c r="AH35" s="344"/>
    </row>
    <row r="36" spans="1:34" ht="22.5">
      <c r="A36" s="349" t="s">
        <v>159</v>
      </c>
      <c r="B36" s="176">
        <v>4</v>
      </c>
      <c r="C36" s="177">
        <v>169</v>
      </c>
      <c r="D36" s="177">
        <v>127</v>
      </c>
      <c r="E36" s="373">
        <f t="shared" si="12"/>
        <v>0.7514792899408284</v>
      </c>
      <c r="F36" s="177">
        <v>8</v>
      </c>
      <c r="G36" s="179">
        <v>119</v>
      </c>
      <c r="H36" s="562">
        <v>92</v>
      </c>
      <c r="I36" s="563"/>
      <c r="J36" s="563"/>
      <c r="K36" s="551"/>
      <c r="L36" s="563"/>
      <c r="M36" s="563"/>
      <c r="N36" s="563"/>
      <c r="O36" s="563"/>
      <c r="P36" s="566">
        <v>27</v>
      </c>
      <c r="Q36" s="624"/>
      <c r="R36" s="349" t="s">
        <v>159</v>
      </c>
      <c r="S36" s="176">
        <v>4</v>
      </c>
      <c r="T36" s="177">
        <v>169</v>
      </c>
      <c r="U36" s="177">
        <v>127</v>
      </c>
      <c r="V36" s="373">
        <f t="shared" si="14"/>
        <v>0.7514792899408284</v>
      </c>
      <c r="W36" s="177">
        <v>8</v>
      </c>
      <c r="X36" s="179">
        <v>119</v>
      </c>
      <c r="Y36" s="443">
        <f t="shared" si="13"/>
        <v>0.773109243697479</v>
      </c>
      <c r="Z36" s="444">
        <f t="shared" si="13"/>
        <v>0</v>
      </c>
      <c r="AA36" s="444">
        <f t="shared" si="13"/>
        <v>0</v>
      </c>
      <c r="AB36" s="445">
        <f t="shared" si="13"/>
        <v>0</v>
      </c>
      <c r="AC36" s="444">
        <f t="shared" si="13"/>
        <v>0</v>
      </c>
      <c r="AD36" s="444">
        <f t="shared" si="13"/>
        <v>0</v>
      </c>
      <c r="AE36" s="444">
        <f t="shared" si="13"/>
        <v>0</v>
      </c>
      <c r="AF36" s="444">
        <f t="shared" si="13"/>
        <v>0</v>
      </c>
      <c r="AG36" s="474">
        <f t="shared" si="13"/>
        <v>0.226890756302521</v>
      </c>
      <c r="AH36" s="344"/>
    </row>
    <row r="37" spans="1:34" ht="15">
      <c r="A37" s="349" t="s">
        <v>183</v>
      </c>
      <c r="B37" s="176">
        <v>3</v>
      </c>
      <c r="C37" s="177">
        <v>58</v>
      </c>
      <c r="D37" s="177">
        <v>49</v>
      </c>
      <c r="E37" s="373">
        <f t="shared" si="12"/>
        <v>0.8448275862068966</v>
      </c>
      <c r="F37" s="177">
        <v>3</v>
      </c>
      <c r="G37" s="179">
        <v>46</v>
      </c>
      <c r="H37" s="562"/>
      <c r="I37" s="563"/>
      <c r="J37" s="563"/>
      <c r="K37" s="551">
        <v>1</v>
      </c>
      <c r="L37" s="563"/>
      <c r="M37" s="563">
        <v>1</v>
      </c>
      <c r="N37" s="563">
        <v>13</v>
      </c>
      <c r="O37" s="563">
        <v>31</v>
      </c>
      <c r="P37" s="566"/>
      <c r="Q37" s="624"/>
      <c r="R37" s="349" t="s">
        <v>183</v>
      </c>
      <c r="S37" s="176">
        <v>3</v>
      </c>
      <c r="T37" s="177">
        <v>58</v>
      </c>
      <c r="U37" s="177">
        <v>49</v>
      </c>
      <c r="V37" s="373">
        <f t="shared" si="14"/>
        <v>0.8448275862068966</v>
      </c>
      <c r="W37" s="177">
        <v>3</v>
      </c>
      <c r="X37" s="179">
        <v>46</v>
      </c>
      <c r="Y37" s="443">
        <f t="shared" si="13"/>
        <v>0</v>
      </c>
      <c r="Z37" s="444">
        <f t="shared" si="13"/>
        <v>0</v>
      </c>
      <c r="AA37" s="444">
        <f t="shared" si="13"/>
        <v>0</v>
      </c>
      <c r="AB37" s="445">
        <f t="shared" si="13"/>
        <v>0.021739130434782608</v>
      </c>
      <c r="AC37" s="444">
        <f t="shared" si="13"/>
        <v>0</v>
      </c>
      <c r="AD37" s="444">
        <f t="shared" si="13"/>
        <v>0.021739130434782608</v>
      </c>
      <c r="AE37" s="444">
        <f t="shared" si="13"/>
        <v>0.2826086956521739</v>
      </c>
      <c r="AF37" s="444">
        <f t="shared" si="13"/>
        <v>0.6739130434782609</v>
      </c>
      <c r="AG37" s="474">
        <f t="shared" si="13"/>
        <v>0</v>
      </c>
      <c r="AH37" s="344"/>
    </row>
    <row r="38" spans="1:33" ht="15">
      <c r="A38" s="349" t="s">
        <v>55</v>
      </c>
      <c r="B38" s="176">
        <v>10</v>
      </c>
      <c r="C38" s="510">
        <v>574</v>
      </c>
      <c r="D38" s="510">
        <v>247</v>
      </c>
      <c r="E38" s="373">
        <f t="shared" si="12"/>
        <v>0.43031358885017423</v>
      </c>
      <c r="F38" s="510">
        <v>24</v>
      </c>
      <c r="G38" s="179">
        <v>223</v>
      </c>
      <c r="H38" s="562">
        <v>223</v>
      </c>
      <c r="I38" s="563"/>
      <c r="J38" s="563"/>
      <c r="K38" s="551"/>
      <c r="L38" s="563"/>
      <c r="M38" s="563"/>
      <c r="N38" s="563"/>
      <c r="O38" s="563"/>
      <c r="P38" s="566"/>
      <c r="Q38" s="624"/>
      <c r="R38" s="349" t="s">
        <v>55</v>
      </c>
      <c r="S38" s="176">
        <v>10</v>
      </c>
      <c r="T38" s="510">
        <v>574</v>
      </c>
      <c r="U38" s="510">
        <v>247</v>
      </c>
      <c r="V38" s="373">
        <f t="shared" si="14"/>
        <v>0.43031358885017423</v>
      </c>
      <c r="W38" s="510">
        <v>24</v>
      </c>
      <c r="X38" s="179">
        <v>223</v>
      </c>
      <c r="Y38" s="465">
        <f t="shared" si="13"/>
        <v>1</v>
      </c>
      <c r="Z38" s="466">
        <f t="shared" si="13"/>
        <v>0</v>
      </c>
      <c r="AA38" s="466">
        <f t="shared" si="13"/>
        <v>0</v>
      </c>
      <c r="AB38" s="445">
        <f t="shared" si="13"/>
        <v>0</v>
      </c>
      <c r="AC38" s="466">
        <f t="shared" si="13"/>
        <v>0</v>
      </c>
      <c r="AD38" s="466">
        <f t="shared" si="13"/>
        <v>0</v>
      </c>
      <c r="AE38" s="444">
        <f t="shared" si="13"/>
        <v>0</v>
      </c>
      <c r="AF38" s="466">
        <f t="shared" si="13"/>
        <v>0</v>
      </c>
      <c r="AG38" s="467">
        <f t="shared" si="13"/>
        <v>0</v>
      </c>
    </row>
    <row r="39" spans="1:33" ht="15">
      <c r="A39" s="349" t="s">
        <v>56</v>
      </c>
      <c r="B39" s="176">
        <v>7</v>
      </c>
      <c r="C39" s="510">
        <v>420</v>
      </c>
      <c r="D39" s="510">
        <v>181</v>
      </c>
      <c r="E39" s="373">
        <f t="shared" si="12"/>
        <v>0.430952380952381</v>
      </c>
      <c r="F39" s="510">
        <v>38</v>
      </c>
      <c r="G39" s="179">
        <v>143</v>
      </c>
      <c r="H39" s="562">
        <v>143</v>
      </c>
      <c r="I39" s="563"/>
      <c r="J39" s="563"/>
      <c r="K39" s="551"/>
      <c r="L39" s="563"/>
      <c r="M39" s="563"/>
      <c r="N39" s="563"/>
      <c r="O39" s="563"/>
      <c r="P39" s="566"/>
      <c r="Q39" s="624"/>
      <c r="R39" s="349" t="s">
        <v>56</v>
      </c>
      <c r="S39" s="176">
        <v>7</v>
      </c>
      <c r="T39" s="510">
        <v>420</v>
      </c>
      <c r="U39" s="510">
        <v>181</v>
      </c>
      <c r="V39" s="373">
        <f t="shared" si="14"/>
        <v>0.430952380952381</v>
      </c>
      <c r="W39" s="510">
        <v>38</v>
      </c>
      <c r="X39" s="179">
        <v>143</v>
      </c>
      <c r="Y39" s="465">
        <f t="shared" si="13"/>
        <v>1</v>
      </c>
      <c r="Z39" s="466">
        <f t="shared" si="13"/>
        <v>0</v>
      </c>
      <c r="AA39" s="466">
        <f t="shared" si="13"/>
        <v>0</v>
      </c>
      <c r="AB39" s="445">
        <f t="shared" si="13"/>
        <v>0</v>
      </c>
      <c r="AC39" s="466">
        <f t="shared" si="13"/>
        <v>0</v>
      </c>
      <c r="AD39" s="466">
        <f t="shared" si="13"/>
        <v>0</v>
      </c>
      <c r="AE39" s="444">
        <f t="shared" si="13"/>
        <v>0</v>
      </c>
      <c r="AF39" s="466">
        <f t="shared" si="13"/>
        <v>0</v>
      </c>
      <c r="AG39" s="467">
        <f t="shared" si="13"/>
        <v>0</v>
      </c>
    </row>
    <row r="40" spans="1:33" ht="22.5">
      <c r="A40" s="349" t="s">
        <v>178</v>
      </c>
      <c r="B40" s="176">
        <v>5</v>
      </c>
      <c r="C40" s="177">
        <v>209</v>
      </c>
      <c r="D40" s="177">
        <v>116</v>
      </c>
      <c r="E40" s="373">
        <f t="shared" si="12"/>
        <v>0.5550239234449761</v>
      </c>
      <c r="F40" s="177">
        <v>12</v>
      </c>
      <c r="G40" s="179">
        <v>104</v>
      </c>
      <c r="H40" s="562">
        <v>61</v>
      </c>
      <c r="I40" s="563"/>
      <c r="J40" s="563"/>
      <c r="K40" s="551">
        <v>43</v>
      </c>
      <c r="L40" s="563"/>
      <c r="M40" s="563"/>
      <c r="N40" s="563"/>
      <c r="O40" s="563"/>
      <c r="P40" s="566"/>
      <c r="Q40" s="624"/>
      <c r="R40" s="349" t="s">
        <v>178</v>
      </c>
      <c r="S40" s="176">
        <v>5</v>
      </c>
      <c r="T40" s="177">
        <v>209</v>
      </c>
      <c r="U40" s="177">
        <v>116</v>
      </c>
      <c r="V40" s="373">
        <f t="shared" si="14"/>
        <v>0.5550239234449761</v>
      </c>
      <c r="W40" s="177">
        <v>12</v>
      </c>
      <c r="X40" s="179">
        <v>104</v>
      </c>
      <c r="Y40" s="465">
        <f t="shared" si="13"/>
        <v>0.5865384615384616</v>
      </c>
      <c r="Z40" s="466">
        <f t="shared" si="13"/>
        <v>0</v>
      </c>
      <c r="AA40" s="466">
        <f t="shared" si="13"/>
        <v>0</v>
      </c>
      <c r="AB40" s="445">
        <f t="shared" si="13"/>
        <v>0.41346153846153844</v>
      </c>
      <c r="AC40" s="466">
        <f t="shared" si="13"/>
        <v>0</v>
      </c>
      <c r="AD40" s="466">
        <f t="shared" si="13"/>
        <v>0</v>
      </c>
      <c r="AE40" s="444">
        <f t="shared" si="13"/>
        <v>0</v>
      </c>
      <c r="AF40" s="466">
        <f t="shared" si="13"/>
        <v>0</v>
      </c>
      <c r="AG40" s="467">
        <f t="shared" si="13"/>
        <v>0</v>
      </c>
    </row>
    <row r="41" spans="1:34" ht="15">
      <c r="A41" s="349" t="s">
        <v>181</v>
      </c>
      <c r="B41" s="176">
        <v>7</v>
      </c>
      <c r="C41" s="177">
        <v>279</v>
      </c>
      <c r="D41" s="177">
        <v>209</v>
      </c>
      <c r="E41" s="373">
        <f t="shared" si="12"/>
        <v>0.7491039426523297</v>
      </c>
      <c r="F41" s="177">
        <v>17</v>
      </c>
      <c r="G41" s="179">
        <v>192</v>
      </c>
      <c r="H41" s="562">
        <v>140</v>
      </c>
      <c r="I41" s="563"/>
      <c r="J41" s="563"/>
      <c r="K41" s="551"/>
      <c r="L41" s="563"/>
      <c r="M41" s="563"/>
      <c r="N41" s="563"/>
      <c r="O41" s="563">
        <v>42</v>
      </c>
      <c r="P41" s="566">
        <v>10</v>
      </c>
      <c r="Q41" s="624"/>
      <c r="R41" s="349" t="s">
        <v>181</v>
      </c>
      <c r="S41" s="176">
        <v>7</v>
      </c>
      <c r="T41" s="177">
        <v>279</v>
      </c>
      <c r="U41" s="177">
        <v>209</v>
      </c>
      <c r="V41" s="373">
        <f t="shared" si="14"/>
        <v>0.7491039426523297</v>
      </c>
      <c r="W41" s="177">
        <v>17</v>
      </c>
      <c r="X41" s="179">
        <v>192</v>
      </c>
      <c r="Y41" s="443">
        <f t="shared" si="13"/>
        <v>0.7291666666666666</v>
      </c>
      <c r="Z41" s="444">
        <f t="shared" si="13"/>
        <v>0</v>
      </c>
      <c r="AA41" s="444">
        <f t="shared" si="13"/>
        <v>0</v>
      </c>
      <c r="AB41" s="445">
        <f t="shared" si="13"/>
        <v>0</v>
      </c>
      <c r="AC41" s="444">
        <f t="shared" si="13"/>
        <v>0</v>
      </c>
      <c r="AD41" s="444">
        <f t="shared" si="13"/>
        <v>0</v>
      </c>
      <c r="AE41" s="444">
        <f t="shared" si="13"/>
        <v>0</v>
      </c>
      <c r="AF41" s="444">
        <f t="shared" si="13"/>
        <v>0.21875</v>
      </c>
      <c r="AG41" s="474">
        <f t="shared" si="13"/>
        <v>0.052083333333333336</v>
      </c>
      <c r="AH41" s="344"/>
    </row>
    <row r="42" spans="1:34" ht="15">
      <c r="A42" s="349" t="s">
        <v>179</v>
      </c>
      <c r="B42" s="176">
        <v>7</v>
      </c>
      <c r="C42" s="177">
        <v>268</v>
      </c>
      <c r="D42" s="177">
        <v>179</v>
      </c>
      <c r="E42" s="373">
        <f t="shared" si="12"/>
        <v>0.667910447761194</v>
      </c>
      <c r="F42" s="177">
        <v>6</v>
      </c>
      <c r="G42" s="179">
        <v>173</v>
      </c>
      <c r="H42" s="562">
        <v>68</v>
      </c>
      <c r="I42" s="563"/>
      <c r="J42" s="563"/>
      <c r="K42" s="551"/>
      <c r="L42" s="563"/>
      <c r="M42" s="563"/>
      <c r="N42" s="563"/>
      <c r="O42" s="563">
        <v>105</v>
      </c>
      <c r="P42" s="566"/>
      <c r="Q42" s="624"/>
      <c r="R42" s="349" t="s">
        <v>179</v>
      </c>
      <c r="S42" s="176">
        <v>7</v>
      </c>
      <c r="T42" s="177">
        <v>268</v>
      </c>
      <c r="U42" s="177">
        <v>179</v>
      </c>
      <c r="V42" s="373">
        <f t="shared" si="14"/>
        <v>0.667910447761194</v>
      </c>
      <c r="W42" s="177">
        <v>6</v>
      </c>
      <c r="X42" s="179">
        <v>173</v>
      </c>
      <c r="Y42" s="443">
        <f t="shared" si="13"/>
        <v>0.3930635838150289</v>
      </c>
      <c r="Z42" s="444">
        <f t="shared" si="13"/>
        <v>0</v>
      </c>
      <c r="AA42" s="444">
        <f t="shared" si="13"/>
        <v>0</v>
      </c>
      <c r="AB42" s="445">
        <f t="shared" si="13"/>
        <v>0</v>
      </c>
      <c r="AC42" s="444">
        <f t="shared" si="13"/>
        <v>0</v>
      </c>
      <c r="AD42" s="444">
        <f t="shared" si="13"/>
        <v>0</v>
      </c>
      <c r="AE42" s="444">
        <f t="shared" si="13"/>
        <v>0</v>
      </c>
      <c r="AF42" s="444">
        <f t="shared" si="13"/>
        <v>0.6069364161849711</v>
      </c>
      <c r="AG42" s="474">
        <f t="shared" si="13"/>
        <v>0</v>
      </c>
      <c r="AH42" s="344"/>
    </row>
    <row r="43" spans="1:34" ht="22.5">
      <c r="A43" s="349" t="s">
        <v>180</v>
      </c>
      <c r="B43" s="176">
        <v>5</v>
      </c>
      <c r="C43" s="177">
        <v>271</v>
      </c>
      <c r="D43" s="177">
        <v>155</v>
      </c>
      <c r="E43" s="373">
        <f t="shared" si="12"/>
        <v>0.5719557195571956</v>
      </c>
      <c r="F43" s="177">
        <v>4</v>
      </c>
      <c r="G43" s="179">
        <v>151</v>
      </c>
      <c r="H43" s="562">
        <v>63</v>
      </c>
      <c r="I43" s="563"/>
      <c r="J43" s="563"/>
      <c r="K43" s="551"/>
      <c r="L43" s="563"/>
      <c r="M43" s="563"/>
      <c r="N43" s="563"/>
      <c r="O43" s="563">
        <v>88</v>
      </c>
      <c r="P43" s="566"/>
      <c r="Q43" s="624"/>
      <c r="R43" s="349" t="s">
        <v>180</v>
      </c>
      <c r="S43" s="176">
        <v>5</v>
      </c>
      <c r="T43" s="177">
        <v>271</v>
      </c>
      <c r="U43" s="177">
        <v>155</v>
      </c>
      <c r="V43" s="373">
        <f t="shared" si="14"/>
        <v>0.5719557195571956</v>
      </c>
      <c r="W43" s="177">
        <v>4</v>
      </c>
      <c r="X43" s="179">
        <v>151</v>
      </c>
      <c r="Y43" s="443">
        <f t="shared" si="13"/>
        <v>0.41721854304635764</v>
      </c>
      <c r="Z43" s="444">
        <f t="shared" si="13"/>
        <v>0</v>
      </c>
      <c r="AA43" s="444">
        <f t="shared" si="13"/>
        <v>0</v>
      </c>
      <c r="AB43" s="445">
        <f t="shared" si="13"/>
        <v>0</v>
      </c>
      <c r="AC43" s="444">
        <f t="shared" si="13"/>
        <v>0</v>
      </c>
      <c r="AD43" s="444">
        <f t="shared" si="13"/>
        <v>0</v>
      </c>
      <c r="AE43" s="444">
        <f t="shared" si="13"/>
        <v>0</v>
      </c>
      <c r="AF43" s="444">
        <f t="shared" si="13"/>
        <v>0.5827814569536424</v>
      </c>
      <c r="AG43" s="474">
        <f t="shared" si="13"/>
        <v>0</v>
      </c>
      <c r="AH43" s="344"/>
    </row>
    <row r="44" spans="1:34" ht="22.5">
      <c r="A44" s="349" t="s">
        <v>182</v>
      </c>
      <c r="B44" s="176">
        <v>5</v>
      </c>
      <c r="C44" s="510">
        <v>206</v>
      </c>
      <c r="D44" s="510">
        <v>109</v>
      </c>
      <c r="E44" s="373">
        <f t="shared" si="12"/>
        <v>0.529126213592233</v>
      </c>
      <c r="F44" s="510">
        <v>15</v>
      </c>
      <c r="G44" s="179">
        <v>94</v>
      </c>
      <c r="H44" s="562"/>
      <c r="I44" s="563"/>
      <c r="J44" s="563">
        <v>24.5</v>
      </c>
      <c r="K44" s="551">
        <v>34</v>
      </c>
      <c r="L44" s="563">
        <v>24.5</v>
      </c>
      <c r="M44" s="563"/>
      <c r="N44" s="563">
        <v>11</v>
      </c>
      <c r="O44" s="563"/>
      <c r="P44" s="566"/>
      <c r="Q44" s="624"/>
      <c r="R44" s="349" t="s">
        <v>182</v>
      </c>
      <c r="S44" s="176">
        <v>5</v>
      </c>
      <c r="T44" s="510">
        <v>206</v>
      </c>
      <c r="U44" s="510">
        <v>109</v>
      </c>
      <c r="V44" s="373">
        <f t="shared" si="14"/>
        <v>0.529126213592233</v>
      </c>
      <c r="W44" s="510">
        <v>15</v>
      </c>
      <c r="X44" s="179">
        <v>94</v>
      </c>
      <c r="Y44" s="443">
        <f t="shared" si="13"/>
        <v>0</v>
      </c>
      <c r="Z44" s="444">
        <f t="shared" si="13"/>
        <v>0</v>
      </c>
      <c r="AA44" s="444">
        <f t="shared" si="13"/>
        <v>0.26063829787234044</v>
      </c>
      <c r="AB44" s="445">
        <f t="shared" si="13"/>
        <v>0.3617021276595745</v>
      </c>
      <c r="AC44" s="444">
        <f t="shared" si="13"/>
        <v>0.26063829787234044</v>
      </c>
      <c r="AD44" s="444">
        <f t="shared" si="13"/>
        <v>0</v>
      </c>
      <c r="AE44" s="444">
        <f t="shared" si="13"/>
        <v>0.11702127659574468</v>
      </c>
      <c r="AF44" s="444">
        <f t="shared" si="13"/>
        <v>0</v>
      </c>
      <c r="AG44" s="474">
        <f t="shared" si="13"/>
        <v>0</v>
      </c>
      <c r="AH44" s="344"/>
    </row>
    <row r="45" spans="1:34" ht="21.75" customHeight="1">
      <c r="A45" s="349" t="s">
        <v>177</v>
      </c>
      <c r="B45" s="176">
        <v>10</v>
      </c>
      <c r="C45" s="177">
        <v>1518</v>
      </c>
      <c r="D45" s="177">
        <v>870</v>
      </c>
      <c r="E45" s="373">
        <f t="shared" si="12"/>
        <v>0.5731225296442688</v>
      </c>
      <c r="F45" s="177">
        <v>103</v>
      </c>
      <c r="G45" s="179">
        <v>767</v>
      </c>
      <c r="H45" s="562">
        <v>498</v>
      </c>
      <c r="I45" s="563"/>
      <c r="J45" s="563"/>
      <c r="K45" s="551">
        <v>179</v>
      </c>
      <c r="L45" s="563"/>
      <c r="M45" s="563"/>
      <c r="N45" s="563">
        <v>90</v>
      </c>
      <c r="O45" s="563"/>
      <c r="P45" s="566"/>
      <c r="Q45" s="624"/>
      <c r="R45" s="349" t="s">
        <v>177</v>
      </c>
      <c r="S45" s="176">
        <v>10</v>
      </c>
      <c r="T45" s="177">
        <v>1518</v>
      </c>
      <c r="U45" s="177">
        <v>870</v>
      </c>
      <c r="V45" s="373">
        <f t="shared" si="14"/>
        <v>0.5731225296442688</v>
      </c>
      <c r="W45" s="177">
        <v>103</v>
      </c>
      <c r="X45" s="179">
        <v>767</v>
      </c>
      <c r="Y45" s="443">
        <f t="shared" si="13"/>
        <v>0.6492829204693612</v>
      </c>
      <c r="Z45" s="444">
        <f t="shared" si="13"/>
        <v>0</v>
      </c>
      <c r="AA45" s="444">
        <f t="shared" si="13"/>
        <v>0</v>
      </c>
      <c r="AB45" s="445">
        <f t="shared" si="13"/>
        <v>0.2333767926988266</v>
      </c>
      <c r="AC45" s="444">
        <f t="shared" si="13"/>
        <v>0</v>
      </c>
      <c r="AD45" s="444">
        <f t="shared" si="13"/>
        <v>0</v>
      </c>
      <c r="AE45" s="444">
        <f t="shared" si="13"/>
        <v>0.11734028683181226</v>
      </c>
      <c r="AF45" s="444">
        <f t="shared" si="13"/>
        <v>0</v>
      </c>
      <c r="AG45" s="474">
        <f t="shared" si="13"/>
        <v>0</v>
      </c>
      <c r="AH45" s="344"/>
    </row>
    <row r="46" spans="1:34" ht="19.5" customHeight="1">
      <c r="A46" s="349" t="s">
        <v>157</v>
      </c>
      <c r="B46" s="176">
        <v>8</v>
      </c>
      <c r="C46" s="177">
        <v>768</v>
      </c>
      <c r="D46" s="177">
        <v>600</v>
      </c>
      <c r="E46" s="373">
        <f t="shared" si="12"/>
        <v>0.78125</v>
      </c>
      <c r="F46" s="177">
        <v>7</v>
      </c>
      <c r="G46" s="179">
        <v>593</v>
      </c>
      <c r="H46" s="562">
        <v>97</v>
      </c>
      <c r="I46" s="563"/>
      <c r="J46" s="563"/>
      <c r="K46" s="551">
        <v>204</v>
      </c>
      <c r="L46" s="563">
        <v>32</v>
      </c>
      <c r="M46" s="563"/>
      <c r="N46" s="563"/>
      <c r="O46" s="563">
        <v>260</v>
      </c>
      <c r="P46" s="566"/>
      <c r="Q46" s="624"/>
      <c r="R46" s="349" t="s">
        <v>157</v>
      </c>
      <c r="S46" s="176">
        <v>8</v>
      </c>
      <c r="T46" s="177">
        <v>768</v>
      </c>
      <c r="U46" s="177">
        <v>600</v>
      </c>
      <c r="V46" s="373">
        <f t="shared" si="14"/>
        <v>0.78125</v>
      </c>
      <c r="W46" s="177">
        <v>7</v>
      </c>
      <c r="X46" s="179">
        <v>593</v>
      </c>
      <c r="Y46" s="443">
        <f t="shared" si="13"/>
        <v>0.163575042158516</v>
      </c>
      <c r="Z46" s="444">
        <f t="shared" si="13"/>
        <v>0</v>
      </c>
      <c r="AA46" s="444">
        <f t="shared" si="13"/>
        <v>0</v>
      </c>
      <c r="AB46" s="445">
        <f t="shared" si="13"/>
        <v>0.3440134907251265</v>
      </c>
      <c r="AC46" s="444">
        <f t="shared" si="13"/>
        <v>0.05396290050590219</v>
      </c>
      <c r="AD46" s="444">
        <f t="shared" si="13"/>
        <v>0</v>
      </c>
      <c r="AE46" s="444">
        <f t="shared" si="13"/>
        <v>0</v>
      </c>
      <c r="AF46" s="444">
        <f t="shared" si="13"/>
        <v>0.43844856661045534</v>
      </c>
      <c r="AG46" s="474">
        <f t="shared" si="13"/>
        <v>0</v>
      </c>
      <c r="AH46" s="344"/>
    </row>
    <row r="47" spans="1:34" ht="19.5" customHeight="1">
      <c r="A47" s="349" t="s">
        <v>151</v>
      </c>
      <c r="B47" s="176">
        <v>7</v>
      </c>
      <c r="C47" s="177">
        <v>115</v>
      </c>
      <c r="D47" s="177">
        <v>109</v>
      </c>
      <c r="E47" s="373">
        <f t="shared" si="12"/>
        <v>0.9478260869565217</v>
      </c>
      <c r="F47" s="177">
        <v>7</v>
      </c>
      <c r="G47" s="179">
        <v>102</v>
      </c>
      <c r="H47" s="562">
        <v>61</v>
      </c>
      <c r="I47" s="563"/>
      <c r="J47" s="563"/>
      <c r="K47" s="551">
        <v>26</v>
      </c>
      <c r="L47" s="563"/>
      <c r="M47" s="563"/>
      <c r="N47" s="563">
        <v>3</v>
      </c>
      <c r="O47" s="563">
        <v>12</v>
      </c>
      <c r="P47" s="566"/>
      <c r="Q47" s="624"/>
      <c r="R47" s="349" t="s">
        <v>151</v>
      </c>
      <c r="S47" s="176">
        <v>7</v>
      </c>
      <c r="T47" s="177">
        <v>115</v>
      </c>
      <c r="U47" s="177">
        <v>107</v>
      </c>
      <c r="V47" s="373">
        <f t="shared" si="14"/>
        <v>0.9304347826086956</v>
      </c>
      <c r="W47" s="177">
        <v>7</v>
      </c>
      <c r="X47" s="179">
        <v>100</v>
      </c>
      <c r="Y47" s="443">
        <f t="shared" si="13"/>
        <v>0.5980392156862745</v>
      </c>
      <c r="Z47" s="444">
        <f t="shared" si="13"/>
        <v>0</v>
      </c>
      <c r="AA47" s="444">
        <f t="shared" si="13"/>
        <v>0</v>
      </c>
      <c r="AB47" s="445">
        <f t="shared" si="13"/>
        <v>0.2549019607843137</v>
      </c>
      <c r="AC47" s="444">
        <f t="shared" si="13"/>
        <v>0</v>
      </c>
      <c r="AD47" s="444">
        <f t="shared" si="13"/>
        <v>0</v>
      </c>
      <c r="AE47" s="444">
        <f t="shared" si="13"/>
        <v>0.029411764705882353</v>
      </c>
      <c r="AF47" s="444">
        <f t="shared" si="13"/>
        <v>0.11764705882352941</v>
      </c>
      <c r="AG47" s="474">
        <f t="shared" si="13"/>
        <v>0</v>
      </c>
      <c r="AH47" s="344"/>
    </row>
    <row r="48" spans="1:33" ht="15">
      <c r="A48" s="349" t="s">
        <v>153</v>
      </c>
      <c r="B48" s="396">
        <v>3</v>
      </c>
      <c r="C48" s="397">
        <v>82</v>
      </c>
      <c r="D48" s="397">
        <v>72</v>
      </c>
      <c r="E48" s="373">
        <f t="shared" si="12"/>
        <v>0.8780487804878049</v>
      </c>
      <c r="F48" s="397">
        <v>6</v>
      </c>
      <c r="G48" s="398">
        <v>66</v>
      </c>
      <c r="H48" s="592">
        <v>17</v>
      </c>
      <c r="I48" s="593">
        <v>4</v>
      </c>
      <c r="J48" s="593"/>
      <c r="K48" s="594">
        <v>15</v>
      </c>
      <c r="L48" s="593">
        <v>17</v>
      </c>
      <c r="M48" s="593"/>
      <c r="N48" s="593">
        <v>8</v>
      </c>
      <c r="O48" s="593">
        <v>5</v>
      </c>
      <c r="P48" s="595"/>
      <c r="Q48" s="624"/>
      <c r="R48" s="349" t="s">
        <v>153</v>
      </c>
      <c r="S48" s="396">
        <v>3</v>
      </c>
      <c r="T48" s="397">
        <v>82</v>
      </c>
      <c r="U48" s="397">
        <v>72</v>
      </c>
      <c r="V48" s="373">
        <f t="shared" si="14"/>
        <v>0.8780487804878049</v>
      </c>
      <c r="W48" s="397">
        <v>6</v>
      </c>
      <c r="X48" s="398">
        <v>66</v>
      </c>
      <c r="Y48" s="475">
        <f aca="true" t="shared" si="15" ref="Y48:AG55">H48/$G48</f>
        <v>0.25757575757575757</v>
      </c>
      <c r="Z48" s="476">
        <f t="shared" si="15"/>
        <v>0.06060606060606061</v>
      </c>
      <c r="AA48" s="476">
        <f t="shared" si="15"/>
        <v>0</v>
      </c>
      <c r="AB48" s="477">
        <f t="shared" si="15"/>
        <v>0.22727272727272727</v>
      </c>
      <c r="AC48" s="476">
        <f t="shared" si="15"/>
        <v>0.25757575757575757</v>
      </c>
      <c r="AD48" s="476">
        <f t="shared" si="15"/>
        <v>0</v>
      </c>
      <c r="AE48" s="476">
        <f t="shared" si="15"/>
        <v>0.12121212121212122</v>
      </c>
      <c r="AF48" s="476">
        <f t="shared" si="15"/>
        <v>0.07575757575757576</v>
      </c>
      <c r="AG48" s="478">
        <f t="shared" si="15"/>
        <v>0</v>
      </c>
    </row>
    <row r="49" spans="1:33" ht="23.25" thickBot="1">
      <c r="A49" s="349" t="s">
        <v>197</v>
      </c>
      <c r="B49" s="396">
        <v>2</v>
      </c>
      <c r="C49" s="397">
        <v>44</v>
      </c>
      <c r="D49" s="397">
        <v>38</v>
      </c>
      <c r="E49" s="373">
        <f t="shared" si="12"/>
        <v>0.8636363636363636</v>
      </c>
      <c r="F49" s="397">
        <v>31</v>
      </c>
      <c r="G49" s="398">
        <v>7</v>
      </c>
      <c r="H49" s="592"/>
      <c r="I49" s="593"/>
      <c r="J49" s="593"/>
      <c r="K49" s="594"/>
      <c r="L49" s="593"/>
      <c r="M49" s="593">
        <v>7</v>
      </c>
      <c r="N49" s="593"/>
      <c r="O49" s="593"/>
      <c r="P49" s="595"/>
      <c r="Q49" s="624"/>
      <c r="R49" s="349" t="s">
        <v>197</v>
      </c>
      <c r="S49" s="396">
        <v>2</v>
      </c>
      <c r="T49" s="397">
        <v>44</v>
      </c>
      <c r="U49" s="397">
        <v>38</v>
      </c>
      <c r="V49" s="373">
        <f t="shared" si="14"/>
        <v>0.8636363636363636</v>
      </c>
      <c r="W49" s="397">
        <v>31</v>
      </c>
      <c r="X49" s="398">
        <v>7</v>
      </c>
      <c r="Y49" s="475">
        <f t="shared" si="15"/>
        <v>0</v>
      </c>
      <c r="Z49" s="476">
        <f t="shared" si="15"/>
        <v>0</v>
      </c>
      <c r="AA49" s="476">
        <f t="shared" si="15"/>
        <v>0</v>
      </c>
      <c r="AB49" s="477">
        <f t="shared" si="15"/>
        <v>0</v>
      </c>
      <c r="AC49" s="476">
        <f t="shared" si="15"/>
        <v>0</v>
      </c>
      <c r="AD49" s="476">
        <f t="shared" si="15"/>
        <v>1</v>
      </c>
      <c r="AE49" s="476">
        <f t="shared" si="15"/>
        <v>0</v>
      </c>
      <c r="AF49" s="476">
        <f t="shared" si="15"/>
        <v>0</v>
      </c>
      <c r="AG49" s="478">
        <f t="shared" si="15"/>
        <v>0</v>
      </c>
    </row>
    <row r="50" spans="1:33" ht="19.5" thickBot="1">
      <c r="A50" s="17" t="s">
        <v>73</v>
      </c>
      <c r="B50" s="51">
        <f>SUM(B33:B49)</f>
        <v>110</v>
      </c>
      <c r="C50" s="52">
        <f>SUM(C33:C49)</f>
        <v>155035</v>
      </c>
      <c r="D50" s="52">
        <v>127324</v>
      </c>
      <c r="E50" s="259">
        <f t="shared" si="12"/>
        <v>0.8212597155481021</v>
      </c>
      <c r="F50" s="52">
        <f>SUM(F33:F49)</f>
        <v>5833</v>
      </c>
      <c r="G50" s="53">
        <v>121491</v>
      </c>
      <c r="H50" s="584">
        <f aca="true" t="shared" si="16" ref="H50:P50">SUM(H33:H49)</f>
        <v>16584</v>
      </c>
      <c r="I50" s="585">
        <f t="shared" si="16"/>
        <v>4323</v>
      </c>
      <c r="J50" s="585">
        <f t="shared" si="16"/>
        <v>3367.5</v>
      </c>
      <c r="K50" s="586">
        <f t="shared" si="16"/>
        <v>28664</v>
      </c>
      <c r="L50" s="585">
        <f t="shared" si="16"/>
        <v>24920.5</v>
      </c>
      <c r="M50" s="585">
        <f t="shared" si="16"/>
        <v>2797</v>
      </c>
      <c r="N50" s="585">
        <f t="shared" si="16"/>
        <v>33986</v>
      </c>
      <c r="O50" s="585">
        <f t="shared" si="16"/>
        <v>4926</v>
      </c>
      <c r="P50" s="587">
        <f t="shared" si="16"/>
        <v>1923</v>
      </c>
      <c r="Q50" s="624"/>
      <c r="R50" s="17" t="s">
        <v>73</v>
      </c>
      <c r="S50" s="51">
        <f>SUM(S33:S49)</f>
        <v>110</v>
      </c>
      <c r="T50" s="52">
        <f>SUM(T33:T49)</f>
        <v>155023</v>
      </c>
      <c r="U50" s="52">
        <f>SUM(U33:U49)</f>
        <v>127322</v>
      </c>
      <c r="V50" s="259">
        <f t="shared" si="14"/>
        <v>0.8213103862007574</v>
      </c>
      <c r="W50" s="52">
        <f>SUM(W33:W49)</f>
        <v>5833</v>
      </c>
      <c r="X50" s="53">
        <f>SUM(X33:X49)</f>
        <v>121489</v>
      </c>
      <c r="Y50" s="439">
        <f t="shared" si="15"/>
        <v>0.13650393856335039</v>
      </c>
      <c r="Z50" s="440">
        <f t="shared" si="15"/>
        <v>0.03558288268266785</v>
      </c>
      <c r="AA50" s="440">
        <f t="shared" si="15"/>
        <v>0.02771810257549942</v>
      </c>
      <c r="AB50" s="441">
        <f t="shared" si="15"/>
        <v>0.23593517215266974</v>
      </c>
      <c r="AC50" s="440">
        <f t="shared" si="15"/>
        <v>0.20512219012107893</v>
      </c>
      <c r="AD50" s="440">
        <f t="shared" si="15"/>
        <v>0.02302228148587138</v>
      </c>
      <c r="AE50" s="440">
        <f t="shared" si="15"/>
        <v>0.2797408861561762</v>
      </c>
      <c r="AF50" s="440">
        <f t="shared" si="15"/>
        <v>0.0405462132997506</v>
      </c>
      <c r="AG50" s="442">
        <f t="shared" si="15"/>
        <v>0.015828332962935527</v>
      </c>
    </row>
    <row r="51" spans="1:33" ht="19.5" thickBot="1">
      <c r="A51" s="84" t="s">
        <v>74</v>
      </c>
      <c r="B51" s="426">
        <v>15</v>
      </c>
      <c r="C51" s="427">
        <v>990278</v>
      </c>
      <c r="D51" s="427">
        <v>413259</v>
      </c>
      <c r="E51" s="428">
        <v>0.41731614758683927</v>
      </c>
      <c r="F51" s="427">
        <v>26110</v>
      </c>
      <c r="G51" s="429">
        <v>387149</v>
      </c>
      <c r="H51" s="596">
        <v>34342</v>
      </c>
      <c r="I51" s="597">
        <v>2072</v>
      </c>
      <c r="J51" s="597">
        <v>2838</v>
      </c>
      <c r="K51" s="598">
        <v>21300</v>
      </c>
      <c r="L51" s="597">
        <v>52579</v>
      </c>
      <c r="M51" s="597">
        <v>137425</v>
      </c>
      <c r="N51" s="597">
        <v>20302</v>
      </c>
      <c r="O51" s="597">
        <v>84751</v>
      </c>
      <c r="P51" s="599">
        <v>31540</v>
      </c>
      <c r="Q51" s="624"/>
      <c r="R51" s="84" t="s">
        <v>74</v>
      </c>
      <c r="S51" s="426">
        <v>15</v>
      </c>
      <c r="T51" s="427">
        <v>990278</v>
      </c>
      <c r="U51" s="427">
        <v>413259</v>
      </c>
      <c r="V51" s="428">
        <v>0.41731614758683927</v>
      </c>
      <c r="W51" s="427">
        <v>26110</v>
      </c>
      <c r="X51" s="429">
        <v>387149</v>
      </c>
      <c r="Y51" s="518">
        <v>0.08870486556855371</v>
      </c>
      <c r="Z51" s="519">
        <v>0.005351944600141031</v>
      </c>
      <c r="AA51" s="519">
        <v>0.0073305109918920105</v>
      </c>
      <c r="AB51" s="520">
        <v>0.055017577211874495</v>
      </c>
      <c r="AC51" s="519">
        <v>0.1358107601982699</v>
      </c>
      <c r="AD51" s="519">
        <v>0.3549666924104156</v>
      </c>
      <c r="AE51" s="519">
        <v>0.05243975833593784</v>
      </c>
      <c r="AF51" s="519">
        <v>0.21891054865181106</v>
      </c>
      <c r="AG51" s="521">
        <v>0.0814673420311043</v>
      </c>
    </row>
    <row r="52" spans="1:33" ht="19.5" thickBot="1">
      <c r="A52" s="17" t="s">
        <v>79</v>
      </c>
      <c r="B52" s="358">
        <v>15</v>
      </c>
      <c r="C52" s="214">
        <v>265511</v>
      </c>
      <c r="D52" s="214">
        <v>91550</v>
      </c>
      <c r="E52" s="259">
        <v>0.3448068064976592</v>
      </c>
      <c r="F52" s="214">
        <v>4917</v>
      </c>
      <c r="G52" s="215">
        <v>86633</v>
      </c>
      <c r="H52" s="335">
        <v>13356</v>
      </c>
      <c r="I52" s="336">
        <v>3258</v>
      </c>
      <c r="J52" s="336">
        <v>2152</v>
      </c>
      <c r="K52" s="342">
        <v>16002</v>
      </c>
      <c r="L52" s="336">
        <v>6424</v>
      </c>
      <c r="M52" s="336">
        <v>11872</v>
      </c>
      <c r="N52" s="336">
        <v>6255</v>
      </c>
      <c r="O52" s="336">
        <v>8850</v>
      </c>
      <c r="P52" s="337">
        <v>18464</v>
      </c>
      <c r="Q52" s="624"/>
      <c r="R52" s="17" t="s">
        <v>79</v>
      </c>
      <c r="S52" s="358">
        <v>15</v>
      </c>
      <c r="T52" s="214">
        <v>265511</v>
      </c>
      <c r="U52" s="214">
        <v>91550</v>
      </c>
      <c r="V52" s="259">
        <v>0.3448068064976592</v>
      </c>
      <c r="W52" s="214">
        <v>4917</v>
      </c>
      <c r="X52" s="215">
        <v>86633</v>
      </c>
      <c r="Y52" s="488">
        <v>0.1541675804831877</v>
      </c>
      <c r="Z52" s="485">
        <v>0.03760691653296088</v>
      </c>
      <c r="AA52" s="485">
        <v>0.024840418778063787</v>
      </c>
      <c r="AB52" s="486">
        <v>0.18471021435249846</v>
      </c>
      <c r="AC52" s="485">
        <v>0.07415188207726847</v>
      </c>
      <c r="AD52" s="485">
        <v>0.13703784931838905</v>
      </c>
      <c r="AE52" s="485">
        <v>0.0722011242828945</v>
      </c>
      <c r="AF52" s="485">
        <v>0.10215506793023443</v>
      </c>
      <c r="AG52" s="487">
        <v>0.21312894624450268</v>
      </c>
    </row>
    <row r="53" spans="1:33" ht="19.5" thickBot="1">
      <c r="A53" s="352" t="s">
        <v>80</v>
      </c>
      <c r="B53" s="511">
        <v>15</v>
      </c>
      <c r="C53" s="512">
        <v>179281</v>
      </c>
      <c r="D53" s="512">
        <v>122181</v>
      </c>
      <c r="E53" s="513">
        <f>D53/C53</f>
        <v>0.6815055694691573</v>
      </c>
      <c r="F53" s="512">
        <v>4767</v>
      </c>
      <c r="G53" s="514">
        <v>117414</v>
      </c>
      <c r="H53" s="511">
        <v>11905</v>
      </c>
      <c r="I53" s="512">
        <v>1247</v>
      </c>
      <c r="J53" s="512">
        <v>39628</v>
      </c>
      <c r="K53" s="515">
        <v>3978</v>
      </c>
      <c r="L53" s="512">
        <v>37560</v>
      </c>
      <c r="M53" s="512">
        <v>987</v>
      </c>
      <c r="N53" s="512">
        <v>1131</v>
      </c>
      <c r="O53" s="512">
        <v>15171</v>
      </c>
      <c r="P53" s="516">
        <v>5807</v>
      </c>
      <c r="Q53" s="624"/>
      <c r="R53" s="352" t="s">
        <v>80</v>
      </c>
      <c r="S53" s="511">
        <v>15</v>
      </c>
      <c r="T53" s="512">
        <v>179281</v>
      </c>
      <c r="U53" s="512">
        <v>122181</v>
      </c>
      <c r="V53" s="513">
        <f t="shared" si="14"/>
        <v>0.6815055694691573</v>
      </c>
      <c r="W53" s="512">
        <v>4767</v>
      </c>
      <c r="X53" s="514">
        <v>117414</v>
      </c>
      <c r="Y53" s="456">
        <f t="shared" si="15"/>
        <v>0.1013933602466486</v>
      </c>
      <c r="Z53" s="459">
        <f t="shared" si="15"/>
        <v>0.010620539288330183</v>
      </c>
      <c r="AA53" s="459">
        <f t="shared" si="15"/>
        <v>0.33750660057574056</v>
      </c>
      <c r="AB53" s="458">
        <f t="shared" si="15"/>
        <v>0.03388011651080791</v>
      </c>
      <c r="AC53" s="459">
        <f t="shared" si="15"/>
        <v>0.31989370943839746</v>
      </c>
      <c r="AD53" s="459">
        <f t="shared" si="15"/>
        <v>0.008406152588277378</v>
      </c>
      <c r="AE53" s="459">
        <f t="shared" si="15"/>
        <v>0.0096325821452297</v>
      </c>
      <c r="AF53" s="459">
        <f t="shared" si="15"/>
        <v>0.12920946394808114</v>
      </c>
      <c r="AG53" s="460">
        <f t="shared" si="15"/>
        <v>0.049457475258487066</v>
      </c>
    </row>
    <row r="54" spans="1:38" ht="21.75" customHeight="1" thickBot="1">
      <c r="A54" s="509" t="s">
        <v>184</v>
      </c>
      <c r="B54" s="403"/>
      <c r="C54" s="404">
        <v>42</v>
      </c>
      <c r="D54" s="404">
        <v>28</v>
      </c>
      <c r="E54" s="263">
        <f>D54/C54</f>
        <v>0.6666666666666666</v>
      </c>
      <c r="F54" s="404">
        <v>8</v>
      </c>
      <c r="G54" s="405">
        <v>20</v>
      </c>
      <c r="H54" s="406"/>
      <c r="I54" s="407"/>
      <c r="J54" s="407"/>
      <c r="K54" s="408"/>
      <c r="L54" s="407"/>
      <c r="M54" s="407"/>
      <c r="N54" s="407"/>
      <c r="O54" s="407">
        <v>20</v>
      </c>
      <c r="P54" s="409"/>
      <c r="Q54" s="624"/>
      <c r="R54" s="509" t="s">
        <v>184</v>
      </c>
      <c r="S54" s="403"/>
      <c r="T54" s="404">
        <v>42</v>
      </c>
      <c r="U54" s="404">
        <v>28</v>
      </c>
      <c r="V54" s="263">
        <f>U54/T54</f>
        <v>0.6666666666666666</v>
      </c>
      <c r="W54" s="404">
        <v>8</v>
      </c>
      <c r="X54" s="405">
        <v>20</v>
      </c>
      <c r="Y54" s="489">
        <f t="shared" si="15"/>
        <v>0</v>
      </c>
      <c r="Z54" s="490">
        <f t="shared" si="15"/>
        <v>0</v>
      </c>
      <c r="AA54" s="490">
        <f t="shared" si="15"/>
        <v>0</v>
      </c>
      <c r="AB54" s="491">
        <f t="shared" si="15"/>
        <v>0</v>
      </c>
      <c r="AC54" s="490">
        <f t="shared" si="15"/>
        <v>0</v>
      </c>
      <c r="AD54" s="490">
        <f t="shared" si="15"/>
        <v>0</v>
      </c>
      <c r="AE54" s="490">
        <f t="shared" si="15"/>
        <v>0</v>
      </c>
      <c r="AF54" s="490">
        <f t="shared" si="15"/>
        <v>1</v>
      </c>
      <c r="AG54" s="492">
        <f t="shared" si="15"/>
        <v>0</v>
      </c>
      <c r="AH54" s="351"/>
      <c r="AI54" s="351"/>
      <c r="AJ54" s="351"/>
      <c r="AK54" s="351"/>
      <c r="AL54" s="351"/>
    </row>
    <row r="55" spans="1:33" ht="27.75" customHeight="1" thickBot="1">
      <c r="A55" s="17" t="s">
        <v>83</v>
      </c>
      <c r="B55" s="61">
        <f>SUM(B53:B54)</f>
        <v>15</v>
      </c>
      <c r="C55" s="62">
        <f>SUM(C53:C54)</f>
        <v>179323</v>
      </c>
      <c r="D55" s="62">
        <f>SUM(D53:D54)</f>
        <v>122209</v>
      </c>
      <c r="E55" s="56">
        <f aca="true" t="shared" si="17" ref="E55:E63">D55/C55</f>
        <v>0.6815020939868283</v>
      </c>
      <c r="F55" s="62">
        <f aca="true" t="shared" si="18" ref="F55:P55">SUM(F53:F54)</f>
        <v>4775</v>
      </c>
      <c r="G55" s="63">
        <f t="shared" si="18"/>
        <v>117434</v>
      </c>
      <c r="H55" s="64">
        <f t="shared" si="18"/>
        <v>11905</v>
      </c>
      <c r="I55" s="62">
        <f t="shared" si="18"/>
        <v>1247</v>
      </c>
      <c r="J55" s="62">
        <f t="shared" si="18"/>
        <v>39628</v>
      </c>
      <c r="K55" s="341">
        <f t="shared" si="18"/>
        <v>3978</v>
      </c>
      <c r="L55" s="62">
        <f t="shared" si="18"/>
        <v>37560</v>
      </c>
      <c r="M55" s="62">
        <f t="shared" si="18"/>
        <v>987</v>
      </c>
      <c r="N55" s="62">
        <f t="shared" si="18"/>
        <v>1131</v>
      </c>
      <c r="O55" s="62">
        <f t="shared" si="18"/>
        <v>15191</v>
      </c>
      <c r="P55" s="63">
        <f t="shared" si="18"/>
        <v>5807</v>
      </c>
      <c r="Q55" s="624"/>
      <c r="R55" s="17" t="s">
        <v>83</v>
      </c>
      <c r="S55" s="61">
        <f>SUM(S53:S54)</f>
        <v>15</v>
      </c>
      <c r="T55" s="62">
        <f>SUM(T53:T54)</f>
        <v>179323</v>
      </c>
      <c r="U55" s="62">
        <f>SUM(U53:U54)</f>
        <v>122209</v>
      </c>
      <c r="V55" s="56">
        <f>U55/T55</f>
        <v>0.6815020939868283</v>
      </c>
      <c r="W55" s="62">
        <f>SUM(W53:W54)</f>
        <v>4775</v>
      </c>
      <c r="X55" s="63">
        <f>SUM(X53:X54)</f>
        <v>117434</v>
      </c>
      <c r="Y55" s="518">
        <f t="shared" si="15"/>
        <v>0.10137609210279817</v>
      </c>
      <c r="Z55" s="519">
        <f t="shared" si="15"/>
        <v>0.010618730520973483</v>
      </c>
      <c r="AA55" s="519">
        <f t="shared" si="15"/>
        <v>0.33744912035696645</v>
      </c>
      <c r="AB55" s="520">
        <f t="shared" si="15"/>
        <v>0.033874346441405384</v>
      </c>
      <c r="AC55" s="519">
        <f t="shared" si="15"/>
        <v>0.31983922884343546</v>
      </c>
      <c r="AD55" s="519">
        <f t="shared" si="15"/>
        <v>0.008404720949639798</v>
      </c>
      <c r="AE55" s="519">
        <f t="shared" si="15"/>
        <v>0.00963094163530153</v>
      </c>
      <c r="AF55" s="519">
        <f t="shared" si="15"/>
        <v>0.12935776691588466</v>
      </c>
      <c r="AG55" s="521">
        <f t="shared" si="15"/>
        <v>0.04944905223359504</v>
      </c>
    </row>
    <row r="56" spans="1:33" s="6" customFormat="1" ht="26.25">
      <c r="A56" s="677" t="s">
        <v>207</v>
      </c>
      <c r="B56" s="677"/>
      <c r="C56" s="677"/>
      <c r="D56" s="677"/>
      <c r="E56" s="677"/>
      <c r="F56" s="677"/>
      <c r="G56" s="677"/>
      <c r="H56" s="677"/>
      <c r="I56" s="677"/>
      <c r="J56" s="677"/>
      <c r="K56" s="677"/>
      <c r="L56" s="677"/>
      <c r="M56" s="677"/>
      <c r="N56" s="677"/>
      <c r="O56" s="677"/>
      <c r="P56" s="677"/>
      <c r="Q56" s="624"/>
      <c r="R56" s="677" t="s">
        <v>208</v>
      </c>
      <c r="S56" s="677"/>
      <c r="T56" s="677"/>
      <c r="U56" s="677"/>
      <c r="V56" s="677"/>
      <c r="W56" s="677"/>
      <c r="X56" s="677"/>
      <c r="Y56" s="677"/>
      <c r="Z56" s="677"/>
      <c r="AA56" s="677"/>
      <c r="AB56" s="677"/>
      <c r="AC56" s="677"/>
      <c r="AD56" s="677"/>
      <c r="AE56" s="677"/>
      <c r="AF56" s="677"/>
      <c r="AG56" s="677"/>
    </row>
    <row r="57" spans="1:33" s="6" customFormat="1" ht="4.5" customHeight="1" thickBot="1">
      <c r="A57" s="5"/>
      <c r="B57" s="5"/>
      <c r="C57" s="5"/>
      <c r="D57" s="5"/>
      <c r="E57" s="5"/>
      <c r="F57" s="5"/>
      <c r="G57" s="5"/>
      <c r="H57" s="5"/>
      <c r="I57" s="5"/>
      <c r="J57" s="5"/>
      <c r="K57" s="339"/>
      <c r="L57" s="5"/>
      <c r="M57" s="5"/>
      <c r="N57" s="5"/>
      <c r="O57" s="5"/>
      <c r="P57" s="5"/>
      <c r="Q57" s="624"/>
      <c r="R57" s="5"/>
      <c r="S57" s="5"/>
      <c r="T57" s="5"/>
      <c r="U57" s="5"/>
      <c r="V57" s="5"/>
      <c r="W57" s="5"/>
      <c r="X57" s="5"/>
      <c r="Y57" s="5"/>
      <c r="Z57" s="5"/>
      <c r="AA57" s="5"/>
      <c r="AB57" s="339"/>
      <c r="AC57" s="5"/>
      <c r="AD57" s="5"/>
      <c r="AE57" s="5"/>
      <c r="AF57" s="5"/>
      <c r="AG57" s="5"/>
    </row>
    <row r="58" spans="1:33" s="11" customFormat="1" ht="15.75" customHeight="1" thickBot="1">
      <c r="A58" s="347"/>
      <c r="B58" s="678" t="s">
        <v>167</v>
      </c>
      <c r="C58" s="676" t="s">
        <v>2</v>
      </c>
      <c r="D58" s="676" t="s">
        <v>3</v>
      </c>
      <c r="E58" s="675" t="s">
        <v>4</v>
      </c>
      <c r="F58" s="676" t="s">
        <v>5</v>
      </c>
      <c r="G58" s="679" t="s">
        <v>6</v>
      </c>
      <c r="H58" s="680" t="s">
        <v>7</v>
      </c>
      <c r="I58" s="680"/>
      <c r="J58" s="680"/>
      <c r="K58" s="680"/>
      <c r="L58" s="680"/>
      <c r="M58" s="680"/>
      <c r="N58" s="680"/>
      <c r="O58" s="680"/>
      <c r="P58" s="680"/>
      <c r="Q58" s="624"/>
      <c r="R58" s="347"/>
      <c r="S58" s="678" t="s">
        <v>167</v>
      </c>
      <c r="T58" s="676" t="s">
        <v>2</v>
      </c>
      <c r="U58" s="676" t="s">
        <v>3</v>
      </c>
      <c r="V58" s="675" t="s">
        <v>4</v>
      </c>
      <c r="W58" s="676" t="s">
        <v>5</v>
      </c>
      <c r="X58" s="679" t="s">
        <v>6</v>
      </c>
      <c r="Y58" s="680" t="s">
        <v>172</v>
      </c>
      <c r="Z58" s="680"/>
      <c r="AA58" s="680"/>
      <c r="AB58" s="680"/>
      <c r="AC58" s="680"/>
      <c r="AD58" s="680"/>
      <c r="AE58" s="680"/>
      <c r="AF58" s="680"/>
      <c r="AG58" s="680"/>
    </row>
    <row r="59" spans="1:33" s="11" customFormat="1" ht="15.75" thickBot="1">
      <c r="A59" s="348"/>
      <c r="B59" s="678"/>
      <c r="C59" s="676"/>
      <c r="D59" s="676"/>
      <c r="E59" s="675"/>
      <c r="F59" s="676"/>
      <c r="G59" s="679"/>
      <c r="H59" s="331" t="s">
        <v>8</v>
      </c>
      <c r="I59" s="332" t="s">
        <v>9</v>
      </c>
      <c r="J59" s="332" t="s">
        <v>10</v>
      </c>
      <c r="K59" s="340" t="s">
        <v>11</v>
      </c>
      <c r="L59" s="332" t="s">
        <v>12</v>
      </c>
      <c r="M59" s="332" t="s">
        <v>13</v>
      </c>
      <c r="N59" s="332" t="s">
        <v>14</v>
      </c>
      <c r="O59" s="332" t="s">
        <v>15</v>
      </c>
      <c r="P59" s="333" t="s">
        <v>16</v>
      </c>
      <c r="Q59" s="624"/>
      <c r="R59" s="348"/>
      <c r="S59" s="678"/>
      <c r="T59" s="676"/>
      <c r="U59" s="676"/>
      <c r="V59" s="675"/>
      <c r="W59" s="676"/>
      <c r="X59" s="679"/>
      <c r="Y59" s="286" t="s">
        <v>8</v>
      </c>
      <c r="Z59" s="287" t="s">
        <v>9</v>
      </c>
      <c r="AA59" s="287" t="s">
        <v>10</v>
      </c>
      <c r="AB59" s="288" t="s">
        <v>11</v>
      </c>
      <c r="AC59" s="287" t="s">
        <v>12</v>
      </c>
      <c r="AD59" s="287" t="s">
        <v>13</v>
      </c>
      <c r="AE59" s="287" t="s">
        <v>14</v>
      </c>
      <c r="AF59" s="287" t="s">
        <v>15</v>
      </c>
      <c r="AG59" s="289" t="s">
        <v>16</v>
      </c>
    </row>
    <row r="60" spans="1:33" ht="19.5" thickBot="1">
      <c r="A60" s="352" t="s">
        <v>84</v>
      </c>
      <c r="B60" s="511">
        <v>15</v>
      </c>
      <c r="C60" s="511">
        <v>67300</v>
      </c>
      <c r="D60" s="512">
        <v>45224</v>
      </c>
      <c r="E60" s="513">
        <f t="shared" si="17"/>
        <v>0.6719762258543833</v>
      </c>
      <c r="F60" s="512">
        <v>1405</v>
      </c>
      <c r="G60" s="514">
        <v>43819</v>
      </c>
      <c r="H60" s="511">
        <v>3740</v>
      </c>
      <c r="I60" s="512">
        <v>868</v>
      </c>
      <c r="J60" s="512">
        <v>579</v>
      </c>
      <c r="K60" s="515">
        <v>7548</v>
      </c>
      <c r="L60" s="512">
        <v>8825</v>
      </c>
      <c r="M60" s="512">
        <v>2854</v>
      </c>
      <c r="N60" s="512">
        <v>539</v>
      </c>
      <c r="O60" s="512">
        <v>13512</v>
      </c>
      <c r="P60" s="516">
        <v>5354</v>
      </c>
      <c r="Q60" s="624"/>
      <c r="R60" s="352" t="s">
        <v>84</v>
      </c>
      <c r="S60" s="511">
        <v>15</v>
      </c>
      <c r="T60" s="511">
        <v>67300</v>
      </c>
      <c r="U60" s="512">
        <v>44719</v>
      </c>
      <c r="V60" s="513">
        <f aca="true" t="shared" si="19" ref="V60:V65">U60/T60</f>
        <v>0.6644725111441308</v>
      </c>
      <c r="W60" s="512">
        <v>1387</v>
      </c>
      <c r="X60" s="514">
        <v>43332</v>
      </c>
      <c r="Y60" s="456">
        <f aca="true" t="shared" si="20" ref="Y60:AG69">H60/$G60</f>
        <v>0.08535110340263356</v>
      </c>
      <c r="Z60" s="459">
        <f t="shared" si="20"/>
        <v>0.01980875875761656</v>
      </c>
      <c r="AA60" s="459">
        <f t="shared" si="20"/>
        <v>0.01321344622195851</v>
      </c>
      <c r="AB60" s="458">
        <f t="shared" si="20"/>
        <v>0.17225404504895137</v>
      </c>
      <c r="AC60" s="459">
        <f t="shared" si="20"/>
        <v>0.2013966544193158</v>
      </c>
      <c r="AD60" s="459">
        <f t="shared" si="20"/>
        <v>0.06513156393345353</v>
      </c>
      <c r="AE60" s="459">
        <f t="shared" si="20"/>
        <v>0.012300600196261896</v>
      </c>
      <c r="AF60" s="459">
        <f t="shared" si="20"/>
        <v>0.30835938748031677</v>
      </c>
      <c r="AG60" s="459">
        <f t="shared" si="20"/>
        <v>0.122184440539492</v>
      </c>
    </row>
    <row r="61" spans="1:33" ht="15">
      <c r="A61" s="349" t="s">
        <v>85</v>
      </c>
      <c r="B61" s="393"/>
      <c r="C61" s="370">
        <v>172</v>
      </c>
      <c r="D61" s="370">
        <v>114</v>
      </c>
      <c r="E61" s="371">
        <f t="shared" si="17"/>
        <v>0.6627906976744186</v>
      </c>
      <c r="F61" s="370">
        <v>2</v>
      </c>
      <c r="G61" s="394">
        <v>112</v>
      </c>
      <c r="H61" s="393">
        <v>87</v>
      </c>
      <c r="I61" s="370"/>
      <c r="J61" s="370"/>
      <c r="K61" s="334"/>
      <c r="L61" s="370"/>
      <c r="M61" s="370"/>
      <c r="N61" s="370"/>
      <c r="O61" s="370">
        <v>25</v>
      </c>
      <c r="P61" s="394"/>
      <c r="Q61" s="624"/>
      <c r="R61" s="349" t="s">
        <v>85</v>
      </c>
      <c r="S61" s="393"/>
      <c r="T61" s="370">
        <v>170</v>
      </c>
      <c r="U61" s="370"/>
      <c r="V61" s="371">
        <f t="shared" si="19"/>
        <v>0</v>
      </c>
      <c r="W61" s="370"/>
      <c r="X61" s="394"/>
      <c r="Y61" s="494">
        <f t="shared" si="20"/>
        <v>0.7767857142857143</v>
      </c>
      <c r="Z61" s="494">
        <f t="shared" si="20"/>
        <v>0</v>
      </c>
      <c r="AA61" s="494">
        <f t="shared" si="20"/>
        <v>0</v>
      </c>
      <c r="AB61" s="495">
        <f t="shared" si="20"/>
        <v>0</v>
      </c>
      <c r="AC61" s="494">
        <f t="shared" si="20"/>
        <v>0</v>
      </c>
      <c r="AD61" s="494">
        <f t="shared" si="20"/>
        <v>0</v>
      </c>
      <c r="AE61" s="494">
        <f t="shared" si="20"/>
        <v>0</v>
      </c>
      <c r="AF61" s="494">
        <f t="shared" si="20"/>
        <v>0.22321428571428573</v>
      </c>
      <c r="AG61" s="496">
        <f t="shared" si="20"/>
        <v>0</v>
      </c>
    </row>
    <row r="62" spans="1:33" ht="22.5">
      <c r="A62" s="349" t="s">
        <v>169</v>
      </c>
      <c r="B62" s="393">
        <v>3</v>
      </c>
      <c r="C62" s="370">
        <v>109</v>
      </c>
      <c r="D62" s="370">
        <v>77</v>
      </c>
      <c r="E62" s="371">
        <f t="shared" si="17"/>
        <v>0.7064220183486238</v>
      </c>
      <c r="F62" s="370">
        <v>2</v>
      </c>
      <c r="G62" s="394">
        <v>75</v>
      </c>
      <c r="H62" s="393"/>
      <c r="I62" s="370"/>
      <c r="J62" s="370"/>
      <c r="K62" s="523">
        <v>75</v>
      </c>
      <c r="L62" s="370"/>
      <c r="M62" s="370"/>
      <c r="N62" s="370"/>
      <c r="O62" s="370"/>
      <c r="P62" s="394"/>
      <c r="Q62" s="624"/>
      <c r="R62" s="349" t="s">
        <v>169</v>
      </c>
      <c r="S62" s="393">
        <v>3</v>
      </c>
      <c r="T62" s="370">
        <v>109</v>
      </c>
      <c r="U62" s="370">
        <v>77</v>
      </c>
      <c r="V62" s="371">
        <f t="shared" si="19"/>
        <v>0.7064220183486238</v>
      </c>
      <c r="W62" s="370">
        <v>2</v>
      </c>
      <c r="X62" s="394">
        <v>75</v>
      </c>
      <c r="Y62" s="494">
        <f t="shared" si="20"/>
        <v>0</v>
      </c>
      <c r="Z62" s="494">
        <f t="shared" si="20"/>
        <v>0</v>
      </c>
      <c r="AA62" s="494">
        <f t="shared" si="20"/>
        <v>0</v>
      </c>
      <c r="AB62" s="674">
        <f t="shared" si="20"/>
        <v>1</v>
      </c>
      <c r="AC62" s="494">
        <f t="shared" si="20"/>
        <v>0</v>
      </c>
      <c r="AD62" s="494">
        <f t="shared" si="20"/>
        <v>0</v>
      </c>
      <c r="AE62" s="494">
        <f t="shared" si="20"/>
        <v>0</v>
      </c>
      <c r="AF62" s="494">
        <f t="shared" si="20"/>
        <v>0</v>
      </c>
      <c r="AG62" s="496">
        <f t="shared" si="20"/>
        <v>0</v>
      </c>
    </row>
    <row r="63" spans="1:33" ht="23.25" thickBot="1">
      <c r="A63" s="349" t="s">
        <v>185</v>
      </c>
      <c r="B63" s="393">
        <v>4</v>
      </c>
      <c r="C63" s="370">
        <v>225</v>
      </c>
      <c r="D63" s="370">
        <v>179</v>
      </c>
      <c r="E63" s="371">
        <f t="shared" si="17"/>
        <v>0.7955555555555556</v>
      </c>
      <c r="F63" s="370">
        <v>15</v>
      </c>
      <c r="G63" s="394">
        <v>164</v>
      </c>
      <c r="H63" s="393">
        <v>12</v>
      </c>
      <c r="I63" s="370"/>
      <c r="J63" s="370"/>
      <c r="K63" s="334">
        <v>15</v>
      </c>
      <c r="L63" s="370">
        <v>85</v>
      </c>
      <c r="M63" s="370"/>
      <c r="N63" s="370"/>
      <c r="O63" s="370">
        <v>52</v>
      </c>
      <c r="P63" s="394"/>
      <c r="Q63" s="624"/>
      <c r="R63" s="349" t="s">
        <v>185</v>
      </c>
      <c r="S63" s="393"/>
      <c r="T63" s="370">
        <v>227</v>
      </c>
      <c r="U63" s="370"/>
      <c r="V63" s="371">
        <f t="shared" si="19"/>
        <v>0</v>
      </c>
      <c r="W63" s="370"/>
      <c r="X63" s="394"/>
      <c r="Y63" s="494">
        <f t="shared" si="20"/>
        <v>0.07317073170731707</v>
      </c>
      <c r="Z63" s="494">
        <f t="shared" si="20"/>
        <v>0</v>
      </c>
      <c r="AA63" s="494">
        <f t="shared" si="20"/>
        <v>0</v>
      </c>
      <c r="AB63" s="524">
        <f t="shared" si="20"/>
        <v>0.09146341463414634</v>
      </c>
      <c r="AC63" s="494">
        <f t="shared" si="20"/>
        <v>0.5182926829268293</v>
      </c>
      <c r="AD63" s="494">
        <f t="shared" si="20"/>
        <v>0</v>
      </c>
      <c r="AE63" s="494">
        <f t="shared" si="20"/>
        <v>0</v>
      </c>
      <c r="AF63" s="494">
        <f t="shared" si="20"/>
        <v>0.3170731707317073</v>
      </c>
      <c r="AG63" s="494">
        <f t="shared" si="20"/>
        <v>0</v>
      </c>
    </row>
    <row r="64" spans="1:33" ht="19.5" thickBot="1">
      <c r="A64" s="17" t="s">
        <v>88</v>
      </c>
      <c r="B64" s="51">
        <f>SUM(B60:B63)</f>
        <v>22</v>
      </c>
      <c r="C64" s="53">
        <f>SUM(C60:C63)</f>
        <v>67806</v>
      </c>
      <c r="D64" s="53">
        <f>SUM(D60:D63)</f>
        <v>45594</v>
      </c>
      <c r="E64" s="18">
        <f aca="true" t="shared" si="21" ref="E64:E69">D64/C64</f>
        <v>0.6724183700557472</v>
      </c>
      <c r="F64" s="53">
        <f aca="true" t="shared" si="22" ref="F64:P64">SUM(F60:F63)</f>
        <v>1424</v>
      </c>
      <c r="G64" s="53">
        <f t="shared" si="22"/>
        <v>44170</v>
      </c>
      <c r="H64" s="54">
        <f t="shared" si="22"/>
        <v>3839</v>
      </c>
      <c r="I64" s="52">
        <f t="shared" si="22"/>
        <v>868</v>
      </c>
      <c r="J64" s="52">
        <f t="shared" si="22"/>
        <v>579</v>
      </c>
      <c r="K64" s="338">
        <f t="shared" si="22"/>
        <v>7638</v>
      </c>
      <c r="L64" s="52">
        <f t="shared" si="22"/>
        <v>8910</v>
      </c>
      <c r="M64" s="52">
        <f t="shared" si="22"/>
        <v>2854</v>
      </c>
      <c r="N64" s="52">
        <f t="shared" si="22"/>
        <v>539</v>
      </c>
      <c r="O64" s="52">
        <f t="shared" si="22"/>
        <v>13589</v>
      </c>
      <c r="P64" s="53">
        <f t="shared" si="22"/>
        <v>5354</v>
      </c>
      <c r="Q64" s="624"/>
      <c r="R64" s="17" t="s">
        <v>88</v>
      </c>
      <c r="S64" s="51">
        <f>SUM(S60:S63)</f>
        <v>18</v>
      </c>
      <c r="T64" s="53">
        <f>SUM(T60:T63)</f>
        <v>67806</v>
      </c>
      <c r="U64" s="53">
        <f>SUM(U60:U63)</f>
        <v>44796</v>
      </c>
      <c r="V64" s="18">
        <f t="shared" si="19"/>
        <v>0.6606495000442438</v>
      </c>
      <c r="W64" s="53">
        <f>SUM(W60:W63)</f>
        <v>1389</v>
      </c>
      <c r="X64" s="53">
        <f>SUM(X60:X63)</f>
        <v>43407</v>
      </c>
      <c r="Y64" s="439">
        <f t="shared" si="20"/>
        <v>0.08691419515508264</v>
      </c>
      <c r="Z64" s="440">
        <f t="shared" si="20"/>
        <v>0.0196513470681458</v>
      </c>
      <c r="AA64" s="440">
        <f t="shared" si="20"/>
        <v>0.013108444645687119</v>
      </c>
      <c r="AB64" s="441">
        <f t="shared" si="20"/>
        <v>0.17292279827937515</v>
      </c>
      <c r="AC64" s="440">
        <f t="shared" si="20"/>
        <v>0.20172062485850126</v>
      </c>
      <c r="AD64" s="440">
        <f t="shared" si="20"/>
        <v>0.06461399139687571</v>
      </c>
      <c r="AE64" s="440">
        <f t="shared" si="20"/>
        <v>0.01220285261489699</v>
      </c>
      <c r="AF64" s="440">
        <f t="shared" si="20"/>
        <v>0.3076522526601766</v>
      </c>
      <c r="AG64" s="442">
        <f t="shared" si="20"/>
        <v>0.12121349332125878</v>
      </c>
    </row>
    <row r="65" spans="1:33" ht="18" thickBot="1">
      <c r="A65" s="425" t="s">
        <v>220</v>
      </c>
      <c r="B65" s="511">
        <v>15</v>
      </c>
      <c r="C65" s="512">
        <v>10052</v>
      </c>
      <c r="D65" s="512">
        <v>7789</v>
      </c>
      <c r="E65" s="513">
        <f t="shared" si="21"/>
        <v>0.7748706725029845</v>
      </c>
      <c r="F65" s="512">
        <v>415</v>
      </c>
      <c r="G65" s="514">
        <v>7374</v>
      </c>
      <c r="H65" s="511">
        <v>1398</v>
      </c>
      <c r="I65" s="512">
        <v>203</v>
      </c>
      <c r="J65" s="512"/>
      <c r="K65" s="515">
        <v>1907</v>
      </c>
      <c r="L65" s="512">
        <v>809</v>
      </c>
      <c r="M65" s="512">
        <v>755</v>
      </c>
      <c r="N65" s="512">
        <v>972</v>
      </c>
      <c r="O65" s="512">
        <v>1330</v>
      </c>
      <c r="P65" s="516"/>
      <c r="Q65" s="624"/>
      <c r="R65" s="425" t="s">
        <v>220</v>
      </c>
      <c r="S65" s="511">
        <v>15</v>
      </c>
      <c r="T65" s="512">
        <v>10052</v>
      </c>
      <c r="U65" s="512">
        <v>7789</v>
      </c>
      <c r="V65" s="513">
        <f t="shared" si="19"/>
        <v>0.7748706725029845</v>
      </c>
      <c r="W65" s="512">
        <v>415</v>
      </c>
      <c r="X65" s="514">
        <v>7374</v>
      </c>
      <c r="Y65" s="456">
        <f t="shared" si="20"/>
        <v>0.18958502847843775</v>
      </c>
      <c r="Z65" s="459">
        <f t="shared" si="20"/>
        <v>0.02752915649579604</v>
      </c>
      <c r="AA65" s="459">
        <f t="shared" si="20"/>
        <v>0</v>
      </c>
      <c r="AB65" s="458">
        <f t="shared" si="20"/>
        <v>0.25861133713045836</v>
      </c>
      <c r="AC65" s="459">
        <f t="shared" si="20"/>
        <v>0.10970979115812314</v>
      </c>
      <c r="AD65" s="459">
        <f t="shared" si="20"/>
        <v>0.10238676430702467</v>
      </c>
      <c r="AE65" s="459">
        <f t="shared" si="20"/>
        <v>0.13181448331977216</v>
      </c>
      <c r="AF65" s="459">
        <f t="shared" si="20"/>
        <v>0.18036343911038785</v>
      </c>
      <c r="AG65" s="460">
        <f t="shared" si="20"/>
        <v>0</v>
      </c>
    </row>
    <row r="66" spans="1:33" ht="22.5">
      <c r="A66" s="543" t="s">
        <v>145</v>
      </c>
      <c r="B66" s="410"/>
      <c r="C66" s="411">
        <v>89</v>
      </c>
      <c r="D66" s="411">
        <v>71</v>
      </c>
      <c r="E66" s="412">
        <f>D66/C66</f>
        <v>0.797752808988764</v>
      </c>
      <c r="F66" s="411">
        <v>4</v>
      </c>
      <c r="G66" s="413">
        <v>67</v>
      </c>
      <c r="H66" s="410">
        <v>32</v>
      </c>
      <c r="I66" s="411"/>
      <c r="J66" s="411"/>
      <c r="K66" s="414">
        <v>35</v>
      </c>
      <c r="L66" s="411"/>
      <c r="M66" s="411"/>
      <c r="N66" s="411"/>
      <c r="O66" s="411"/>
      <c r="P66" s="413"/>
      <c r="Q66" s="624"/>
      <c r="R66" s="543" t="s">
        <v>145</v>
      </c>
      <c r="S66" s="410"/>
      <c r="T66" s="411">
        <v>80</v>
      </c>
      <c r="U66" s="411"/>
      <c r="V66" s="412">
        <f>U66/T66</f>
        <v>0</v>
      </c>
      <c r="W66" s="411"/>
      <c r="X66" s="413"/>
      <c r="Y66" s="497">
        <f t="shared" si="20"/>
        <v>0.47761194029850745</v>
      </c>
      <c r="Z66" s="498">
        <f t="shared" si="20"/>
        <v>0</v>
      </c>
      <c r="AA66" s="498">
        <f t="shared" si="20"/>
        <v>0</v>
      </c>
      <c r="AB66" s="508">
        <f t="shared" si="20"/>
        <v>0.5223880597014925</v>
      </c>
      <c r="AC66" s="498">
        <f t="shared" si="20"/>
        <v>0</v>
      </c>
      <c r="AD66" s="498">
        <f t="shared" si="20"/>
        <v>0</v>
      </c>
      <c r="AE66" s="498">
        <f t="shared" si="20"/>
        <v>0</v>
      </c>
      <c r="AF66" s="498">
        <f t="shared" si="20"/>
        <v>0</v>
      </c>
      <c r="AG66" s="517">
        <f t="shared" si="20"/>
        <v>0</v>
      </c>
    </row>
    <row r="67" spans="1:33" ht="15">
      <c r="A67" s="349" t="s">
        <v>186</v>
      </c>
      <c r="B67" s="393"/>
      <c r="C67" s="370">
        <v>49</v>
      </c>
      <c r="D67" s="370">
        <v>35</v>
      </c>
      <c r="E67" s="371">
        <f>D67/C67</f>
        <v>0.7142857142857143</v>
      </c>
      <c r="F67" s="370">
        <v>2</v>
      </c>
      <c r="G67" s="394">
        <v>33</v>
      </c>
      <c r="H67" s="393">
        <v>17</v>
      </c>
      <c r="I67" s="370"/>
      <c r="J67" s="370"/>
      <c r="K67" s="334">
        <v>17</v>
      </c>
      <c r="L67" s="370"/>
      <c r="M67" s="370"/>
      <c r="N67" s="370"/>
      <c r="O67" s="370"/>
      <c r="P67" s="394"/>
      <c r="Q67" s="624"/>
      <c r="R67" s="349" t="s">
        <v>186</v>
      </c>
      <c r="S67" s="393"/>
      <c r="T67" s="370">
        <v>11</v>
      </c>
      <c r="U67" s="370"/>
      <c r="V67" s="371">
        <f>U67/T67</f>
        <v>0</v>
      </c>
      <c r="W67" s="370"/>
      <c r="X67" s="394"/>
      <c r="Y67" s="494">
        <f t="shared" si="20"/>
        <v>0.5151515151515151</v>
      </c>
      <c r="Z67" s="494">
        <f t="shared" si="20"/>
        <v>0</v>
      </c>
      <c r="AA67" s="494">
        <f t="shared" si="20"/>
        <v>0</v>
      </c>
      <c r="AB67" s="524">
        <f t="shared" si="20"/>
        <v>0.5151515151515151</v>
      </c>
      <c r="AC67" s="494">
        <f t="shared" si="20"/>
        <v>0</v>
      </c>
      <c r="AD67" s="494">
        <f t="shared" si="20"/>
        <v>0</v>
      </c>
      <c r="AE67" s="494">
        <f t="shared" si="20"/>
        <v>0</v>
      </c>
      <c r="AF67" s="494">
        <f t="shared" si="20"/>
        <v>0</v>
      </c>
      <c r="AG67" s="496">
        <f t="shared" si="20"/>
        <v>0</v>
      </c>
    </row>
    <row r="68" spans="1:33" ht="15.75" thickBot="1">
      <c r="A68" s="349" t="s">
        <v>198</v>
      </c>
      <c r="B68" s="393"/>
      <c r="C68" s="370">
        <v>4509</v>
      </c>
      <c r="D68" s="370">
        <v>2872</v>
      </c>
      <c r="E68" s="371">
        <f>D68/C68</f>
        <v>0.63694832557108</v>
      </c>
      <c r="F68" s="370">
        <v>78</v>
      </c>
      <c r="G68" s="394">
        <v>2794</v>
      </c>
      <c r="H68" s="393">
        <v>98</v>
      </c>
      <c r="I68" s="370">
        <v>43</v>
      </c>
      <c r="J68" s="370">
        <v>41</v>
      </c>
      <c r="K68" s="523">
        <v>847</v>
      </c>
      <c r="L68" s="370">
        <v>405</v>
      </c>
      <c r="M68" s="370">
        <v>945</v>
      </c>
      <c r="N68" s="370">
        <v>206</v>
      </c>
      <c r="O68" s="370">
        <v>49</v>
      </c>
      <c r="P68" s="394">
        <v>270</v>
      </c>
      <c r="Q68" s="624"/>
      <c r="R68" s="349" t="s">
        <v>198</v>
      </c>
      <c r="S68" s="393"/>
      <c r="T68" s="370">
        <v>4488</v>
      </c>
      <c r="U68" s="370">
        <v>3901</v>
      </c>
      <c r="V68" s="371">
        <f>U68/T68</f>
        <v>0.8692067736185384</v>
      </c>
      <c r="W68" s="370">
        <v>49</v>
      </c>
      <c r="X68" s="394">
        <v>3078</v>
      </c>
      <c r="Y68" s="494">
        <f t="shared" si="20"/>
        <v>0.03507516105941303</v>
      </c>
      <c r="Z68" s="494">
        <f t="shared" si="20"/>
        <v>0.015390121689334287</v>
      </c>
      <c r="AA68" s="494">
        <f t="shared" si="20"/>
        <v>0.01467430207587688</v>
      </c>
      <c r="AB68" s="524">
        <f t="shared" si="20"/>
        <v>0.3031496062992126</v>
      </c>
      <c r="AC68" s="494">
        <f t="shared" si="20"/>
        <v>0.14495347172512527</v>
      </c>
      <c r="AD68" s="494">
        <f t="shared" si="20"/>
        <v>0.3382247673586256</v>
      </c>
      <c r="AE68" s="494">
        <f t="shared" si="20"/>
        <v>0.0737294201861131</v>
      </c>
      <c r="AF68" s="494">
        <f t="shared" si="20"/>
        <v>0.017537580529706515</v>
      </c>
      <c r="AG68" s="494">
        <f t="shared" si="20"/>
        <v>0.09663564781675017</v>
      </c>
    </row>
    <row r="69" spans="1:33" ht="38.25" thickBot="1">
      <c r="A69" s="550" t="s">
        <v>187</v>
      </c>
      <c r="B69" s="358">
        <f>SUM(B65:B68)</f>
        <v>15</v>
      </c>
      <c r="C69" s="214">
        <f>SUM(C65:C68)</f>
        <v>14699</v>
      </c>
      <c r="D69" s="214">
        <f>SUM(D65:D68)</f>
        <v>10767</v>
      </c>
      <c r="E69" s="259">
        <f t="shared" si="21"/>
        <v>0.7324988094428192</v>
      </c>
      <c r="F69" s="214">
        <f aca="true" t="shared" si="23" ref="F69:P69">SUM(F65:F68)</f>
        <v>499</v>
      </c>
      <c r="G69" s="215">
        <f t="shared" si="23"/>
        <v>10268</v>
      </c>
      <c r="H69" s="335">
        <f>SUM(H65:H68)</f>
        <v>1545</v>
      </c>
      <c r="I69" s="336">
        <f t="shared" si="23"/>
        <v>246</v>
      </c>
      <c r="J69" s="336">
        <f t="shared" si="23"/>
        <v>41</v>
      </c>
      <c r="K69" s="342">
        <f t="shared" si="23"/>
        <v>2806</v>
      </c>
      <c r="L69" s="336">
        <f t="shared" si="23"/>
        <v>1214</v>
      </c>
      <c r="M69" s="336">
        <f t="shared" si="23"/>
        <v>1700</v>
      </c>
      <c r="N69" s="336">
        <f t="shared" si="23"/>
        <v>1178</v>
      </c>
      <c r="O69" s="336">
        <f t="shared" si="23"/>
        <v>1379</v>
      </c>
      <c r="P69" s="337">
        <f t="shared" si="23"/>
        <v>270</v>
      </c>
      <c r="Q69" s="624"/>
      <c r="R69" s="550" t="s">
        <v>187</v>
      </c>
      <c r="S69" s="358">
        <f>SUM(S65:S68)</f>
        <v>15</v>
      </c>
      <c r="T69" s="214">
        <f>SUM(T65:T68)</f>
        <v>14631</v>
      </c>
      <c r="U69" s="214">
        <f>SUM(U65:U68)</f>
        <v>11690</v>
      </c>
      <c r="V69" s="259">
        <f>U69/T69</f>
        <v>0.7989884491832411</v>
      </c>
      <c r="W69" s="214">
        <f>SUM(W65:W68)</f>
        <v>464</v>
      </c>
      <c r="X69" s="215">
        <f>SUM(X65:X68)</f>
        <v>10452</v>
      </c>
      <c r="Y69" s="488">
        <f t="shared" si="20"/>
        <v>0.1504674717569147</v>
      </c>
      <c r="Z69" s="485">
        <f t="shared" si="20"/>
        <v>0.02395792754187768</v>
      </c>
      <c r="AA69" s="485">
        <f t="shared" si="20"/>
        <v>0.00399298792364628</v>
      </c>
      <c r="AB69" s="486">
        <f t="shared" si="20"/>
        <v>0.2732761978963771</v>
      </c>
      <c r="AC69" s="485">
        <f t="shared" si="20"/>
        <v>0.11823139851967276</v>
      </c>
      <c r="AD69" s="485">
        <f t="shared" si="20"/>
        <v>0.16556291390728478</v>
      </c>
      <c r="AE69" s="485">
        <f t="shared" si="20"/>
        <v>0.11472536034281262</v>
      </c>
      <c r="AF69" s="485">
        <f t="shared" si="20"/>
        <v>0.13430074016361512</v>
      </c>
      <c r="AG69" s="487">
        <f t="shared" si="20"/>
        <v>0.02629528632645111</v>
      </c>
    </row>
    <row r="70" spans="1:33" s="6" customFormat="1" ht="313.5" customHeight="1">
      <c r="A70" s="677"/>
      <c r="B70" s="677"/>
      <c r="C70" s="677"/>
      <c r="D70" s="677"/>
      <c r="E70" s="677"/>
      <c r="F70" s="677"/>
      <c r="G70" s="677"/>
      <c r="H70" s="677"/>
      <c r="I70" s="677"/>
      <c r="J70" s="677"/>
      <c r="K70" s="677"/>
      <c r="L70" s="677"/>
      <c r="M70" s="677"/>
      <c r="N70" s="677"/>
      <c r="O70" s="677"/>
      <c r="P70" s="677"/>
      <c r="Q70" s="624"/>
      <c r="R70" s="677"/>
      <c r="S70" s="677"/>
      <c r="T70" s="677"/>
      <c r="U70" s="677"/>
      <c r="V70" s="677"/>
      <c r="W70" s="677"/>
      <c r="X70" s="677"/>
      <c r="Y70" s="677"/>
      <c r="Z70" s="677"/>
      <c r="AA70" s="677"/>
      <c r="AB70" s="677"/>
      <c r="AC70" s="677"/>
      <c r="AD70" s="677"/>
      <c r="AE70" s="677"/>
      <c r="AF70" s="677"/>
      <c r="AG70" s="677"/>
    </row>
    <row r="71" spans="1:33" s="6" customFormat="1" ht="26.25">
      <c r="A71" s="677" t="s">
        <v>207</v>
      </c>
      <c r="B71" s="677"/>
      <c r="C71" s="677"/>
      <c r="D71" s="677"/>
      <c r="E71" s="677"/>
      <c r="F71" s="677"/>
      <c r="G71" s="677"/>
      <c r="H71" s="677"/>
      <c r="I71" s="677"/>
      <c r="J71" s="677"/>
      <c r="K71" s="677"/>
      <c r="L71" s="677"/>
      <c r="M71" s="677"/>
      <c r="N71" s="677"/>
      <c r="O71" s="677"/>
      <c r="P71" s="677"/>
      <c r="Q71" s="624"/>
      <c r="R71" s="677" t="s">
        <v>208</v>
      </c>
      <c r="S71" s="677"/>
      <c r="T71" s="677"/>
      <c r="U71" s="677"/>
      <c r="V71" s="677"/>
      <c r="W71" s="677"/>
      <c r="X71" s="677"/>
      <c r="Y71" s="677"/>
      <c r="Z71" s="677"/>
      <c r="AA71" s="677"/>
      <c r="AB71" s="677"/>
      <c r="AC71" s="677"/>
      <c r="AD71" s="677"/>
      <c r="AE71" s="677"/>
      <c r="AF71" s="677"/>
      <c r="AG71" s="677"/>
    </row>
    <row r="72" spans="1:33" s="6" customFormat="1" ht="8.25" customHeight="1" thickBot="1">
      <c r="A72" s="5"/>
      <c r="B72" s="5"/>
      <c r="C72" s="5"/>
      <c r="D72" s="5"/>
      <c r="E72" s="5"/>
      <c r="F72" s="5"/>
      <c r="G72" s="5"/>
      <c r="H72" s="5"/>
      <c r="I72" s="5"/>
      <c r="J72" s="5"/>
      <c r="K72" s="339"/>
      <c r="L72" s="5"/>
      <c r="M72" s="5"/>
      <c r="N72" s="5"/>
      <c r="O72" s="5"/>
      <c r="P72" s="5"/>
      <c r="Q72" s="624"/>
      <c r="R72" s="5"/>
      <c r="S72" s="5"/>
      <c r="T72" s="5"/>
      <c r="U72" s="5"/>
      <c r="V72" s="5"/>
      <c r="W72" s="5"/>
      <c r="X72" s="5"/>
      <c r="Y72" s="5"/>
      <c r="Z72" s="5"/>
      <c r="AA72" s="5"/>
      <c r="AB72" s="339"/>
      <c r="AC72" s="5"/>
      <c r="AD72" s="5"/>
      <c r="AE72" s="5"/>
      <c r="AF72" s="5"/>
      <c r="AG72" s="5"/>
    </row>
    <row r="73" spans="1:33" s="11" customFormat="1" ht="15.75" thickBot="1">
      <c r="A73" s="347"/>
      <c r="B73" s="678" t="s">
        <v>167</v>
      </c>
      <c r="C73" s="676" t="s">
        <v>2</v>
      </c>
      <c r="D73" s="676" t="s">
        <v>3</v>
      </c>
      <c r="E73" s="675" t="s">
        <v>4</v>
      </c>
      <c r="F73" s="676" t="s">
        <v>5</v>
      </c>
      <c r="G73" s="679" t="s">
        <v>6</v>
      </c>
      <c r="H73" s="680" t="s">
        <v>7</v>
      </c>
      <c r="I73" s="680"/>
      <c r="J73" s="680"/>
      <c r="K73" s="680"/>
      <c r="L73" s="680"/>
      <c r="M73" s="680"/>
      <c r="N73" s="680"/>
      <c r="O73" s="680"/>
      <c r="P73" s="680"/>
      <c r="Q73" s="624"/>
      <c r="R73" s="347"/>
      <c r="S73" s="678" t="s">
        <v>167</v>
      </c>
      <c r="T73" s="676" t="s">
        <v>2</v>
      </c>
      <c r="U73" s="676" t="s">
        <v>3</v>
      </c>
      <c r="V73" s="675" t="s">
        <v>4</v>
      </c>
      <c r="W73" s="676" t="s">
        <v>5</v>
      </c>
      <c r="X73" s="679" t="s">
        <v>6</v>
      </c>
      <c r="Y73" s="680" t="s">
        <v>172</v>
      </c>
      <c r="Z73" s="680"/>
      <c r="AA73" s="680"/>
      <c r="AB73" s="680"/>
      <c r="AC73" s="680"/>
      <c r="AD73" s="680"/>
      <c r="AE73" s="680"/>
      <c r="AF73" s="680"/>
      <c r="AG73" s="680"/>
    </row>
    <row r="74" spans="1:33" s="11" customFormat="1" ht="15.75" thickBot="1">
      <c r="A74" s="348"/>
      <c r="B74" s="678"/>
      <c r="C74" s="676"/>
      <c r="D74" s="676"/>
      <c r="E74" s="675"/>
      <c r="F74" s="676"/>
      <c r="G74" s="679"/>
      <c r="H74" s="331" t="s">
        <v>8</v>
      </c>
      <c r="I74" s="332" t="s">
        <v>9</v>
      </c>
      <c r="J74" s="332" t="s">
        <v>10</v>
      </c>
      <c r="K74" s="340" t="s">
        <v>11</v>
      </c>
      <c r="L74" s="332" t="s">
        <v>12</v>
      </c>
      <c r="M74" s="332" t="s">
        <v>13</v>
      </c>
      <c r="N74" s="332" t="s">
        <v>14</v>
      </c>
      <c r="O74" s="332" t="s">
        <v>15</v>
      </c>
      <c r="P74" s="333" t="s">
        <v>16</v>
      </c>
      <c r="Q74" s="624"/>
      <c r="R74" s="348"/>
      <c r="S74" s="678"/>
      <c r="T74" s="676"/>
      <c r="U74" s="676"/>
      <c r="V74" s="675"/>
      <c r="W74" s="676"/>
      <c r="X74" s="679"/>
      <c r="Y74" s="286" t="s">
        <v>8</v>
      </c>
      <c r="Z74" s="287" t="s">
        <v>9</v>
      </c>
      <c r="AA74" s="287" t="s">
        <v>10</v>
      </c>
      <c r="AB74" s="288" t="s">
        <v>11</v>
      </c>
      <c r="AC74" s="287" t="s">
        <v>12</v>
      </c>
      <c r="AD74" s="287" t="s">
        <v>13</v>
      </c>
      <c r="AE74" s="287" t="s">
        <v>14</v>
      </c>
      <c r="AF74" s="287" t="s">
        <v>15</v>
      </c>
      <c r="AG74" s="289" t="s">
        <v>16</v>
      </c>
    </row>
    <row r="75" spans="1:36" ht="16.5" thickBot="1">
      <c r="A75" s="420" t="s">
        <v>193</v>
      </c>
      <c r="B75" s="535">
        <v>15</v>
      </c>
      <c r="C75" s="536">
        <v>5011</v>
      </c>
      <c r="D75" s="536">
        <v>3034</v>
      </c>
      <c r="E75" s="537">
        <f>D75/C75</f>
        <v>0.605467970464977</v>
      </c>
      <c r="F75" s="536">
        <v>167</v>
      </c>
      <c r="G75" s="538">
        <v>2868</v>
      </c>
      <c r="H75" s="553">
        <v>597</v>
      </c>
      <c r="I75" s="554"/>
      <c r="J75" s="554"/>
      <c r="K75" s="556">
        <v>216</v>
      </c>
      <c r="L75" s="554">
        <v>127</v>
      </c>
      <c r="M75" s="554">
        <v>465</v>
      </c>
      <c r="N75" s="554"/>
      <c r="O75" s="554">
        <v>1463</v>
      </c>
      <c r="P75" s="557"/>
      <c r="Q75" s="624"/>
      <c r="R75" s="420" t="s">
        <v>193</v>
      </c>
      <c r="S75" s="535">
        <v>15</v>
      </c>
      <c r="T75" s="536">
        <v>5095</v>
      </c>
      <c r="U75" s="536">
        <v>3128</v>
      </c>
      <c r="V75" s="537">
        <f>U75/T75</f>
        <v>0.6139352306182532</v>
      </c>
      <c r="W75" s="536">
        <v>155</v>
      </c>
      <c r="X75" s="538">
        <v>2973</v>
      </c>
      <c r="Y75" s="456">
        <f>H75/$G75</f>
        <v>0.20815899581589958</v>
      </c>
      <c r="Z75" s="459">
        <f aca="true" t="shared" si="24" ref="Y75:AG90">I75/$G75</f>
        <v>0</v>
      </c>
      <c r="AA75" s="459">
        <f t="shared" si="24"/>
        <v>0</v>
      </c>
      <c r="AB75" s="458">
        <f t="shared" si="24"/>
        <v>0.07531380753138076</v>
      </c>
      <c r="AC75" s="459">
        <f t="shared" si="24"/>
        <v>0.04428172942817294</v>
      </c>
      <c r="AD75" s="459">
        <f t="shared" si="24"/>
        <v>0.16213389121338911</v>
      </c>
      <c r="AE75" s="459">
        <f t="shared" si="24"/>
        <v>0</v>
      </c>
      <c r="AF75" s="459">
        <f t="shared" si="24"/>
        <v>0.5101115760111576</v>
      </c>
      <c r="AG75" s="460">
        <f t="shared" si="24"/>
        <v>0</v>
      </c>
      <c r="AJ75" s="344"/>
    </row>
    <row r="76" spans="1:36" ht="16.5" thickBot="1">
      <c r="A76" s="420" t="s">
        <v>194</v>
      </c>
      <c r="B76" s="535">
        <v>15</v>
      </c>
      <c r="C76" s="536">
        <v>14299</v>
      </c>
      <c r="D76" s="536">
        <v>9980</v>
      </c>
      <c r="E76" s="537">
        <f>D76/C76</f>
        <v>0.6979509056577383</v>
      </c>
      <c r="F76" s="536">
        <v>396</v>
      </c>
      <c r="G76" s="538">
        <v>9584</v>
      </c>
      <c r="H76" s="553">
        <v>2126</v>
      </c>
      <c r="I76" s="554">
        <v>331</v>
      </c>
      <c r="J76" s="554"/>
      <c r="K76" s="556">
        <v>2239</v>
      </c>
      <c r="L76" s="554">
        <v>1252</v>
      </c>
      <c r="M76" s="554"/>
      <c r="N76" s="554">
        <v>653</v>
      </c>
      <c r="O76" s="554">
        <v>2983</v>
      </c>
      <c r="P76" s="557"/>
      <c r="Q76" s="624"/>
      <c r="R76" s="420" t="s">
        <v>194</v>
      </c>
      <c r="S76" s="535">
        <v>15</v>
      </c>
      <c r="T76" s="536">
        <v>14287</v>
      </c>
      <c r="U76" s="536">
        <v>9969</v>
      </c>
      <c r="V76" s="537">
        <f>U76/T76</f>
        <v>0.6977672009519144</v>
      </c>
      <c r="W76" s="536">
        <v>395</v>
      </c>
      <c r="X76" s="538">
        <v>9574</v>
      </c>
      <c r="Y76" s="456">
        <f t="shared" si="24"/>
        <v>0.2218280467445743</v>
      </c>
      <c r="Z76" s="459">
        <f t="shared" si="24"/>
        <v>0.03453672787979967</v>
      </c>
      <c r="AA76" s="459">
        <f t="shared" si="24"/>
        <v>0</v>
      </c>
      <c r="AB76" s="458">
        <f t="shared" si="24"/>
        <v>0.23361853088480802</v>
      </c>
      <c r="AC76" s="459">
        <f t="shared" si="24"/>
        <v>0.13063439065108515</v>
      </c>
      <c r="AD76" s="459">
        <f t="shared" si="24"/>
        <v>0</v>
      </c>
      <c r="AE76" s="459">
        <f t="shared" si="24"/>
        <v>0.06813439065108515</v>
      </c>
      <c r="AF76" s="459">
        <f t="shared" si="24"/>
        <v>0.31124791318864775</v>
      </c>
      <c r="AG76" s="460">
        <f t="shared" si="24"/>
        <v>0</v>
      </c>
      <c r="AJ76" s="344"/>
    </row>
    <row r="77" spans="1:34" ht="15">
      <c r="A77" s="539" t="s">
        <v>96</v>
      </c>
      <c r="B77" s="381">
        <v>6</v>
      </c>
      <c r="C77" s="382">
        <v>246</v>
      </c>
      <c r="D77" s="382">
        <v>170</v>
      </c>
      <c r="E77" s="383">
        <f>+D77/C77</f>
        <v>0.6910569105691057</v>
      </c>
      <c r="F77" s="382">
        <v>24</v>
      </c>
      <c r="G77" s="384">
        <v>146</v>
      </c>
      <c r="H77" s="600"/>
      <c r="I77" s="601"/>
      <c r="J77" s="601"/>
      <c r="K77" s="602">
        <v>73</v>
      </c>
      <c r="L77" s="601"/>
      <c r="M77" s="601"/>
      <c r="N77" s="601"/>
      <c r="O77" s="601">
        <v>73</v>
      </c>
      <c r="P77" s="603"/>
      <c r="Q77" s="624"/>
      <c r="R77" s="539" t="s">
        <v>96</v>
      </c>
      <c r="S77" s="381">
        <v>6</v>
      </c>
      <c r="T77" s="382">
        <v>246</v>
      </c>
      <c r="U77" s="382">
        <v>170</v>
      </c>
      <c r="V77" s="383">
        <f>+U77/T77</f>
        <v>0.6910569105691057</v>
      </c>
      <c r="W77" s="382">
        <v>24</v>
      </c>
      <c r="X77" s="384">
        <v>146</v>
      </c>
      <c r="Y77" s="499">
        <f t="shared" si="24"/>
        <v>0</v>
      </c>
      <c r="Z77" s="479">
        <f t="shared" si="24"/>
        <v>0</v>
      </c>
      <c r="AA77" s="479">
        <f t="shared" si="24"/>
        <v>0</v>
      </c>
      <c r="AB77" s="480">
        <f t="shared" si="24"/>
        <v>0.5</v>
      </c>
      <c r="AC77" s="479">
        <f t="shared" si="24"/>
        <v>0</v>
      </c>
      <c r="AD77" s="479">
        <f t="shared" si="24"/>
        <v>0</v>
      </c>
      <c r="AE77" s="479">
        <f t="shared" si="24"/>
        <v>0</v>
      </c>
      <c r="AF77" s="479">
        <f t="shared" si="24"/>
        <v>0.5</v>
      </c>
      <c r="AG77" s="481">
        <f t="shared" si="24"/>
        <v>0</v>
      </c>
      <c r="AH77" s="344"/>
    </row>
    <row r="78" spans="1:34" ht="22.5">
      <c r="A78" s="540" t="s">
        <v>191</v>
      </c>
      <c r="B78" s="385">
        <v>8</v>
      </c>
      <c r="C78" s="386">
        <v>1036</v>
      </c>
      <c r="D78" s="386">
        <v>680</v>
      </c>
      <c r="E78" s="387">
        <f aca="true" t="shared" si="25" ref="E78:E84">D78/C78</f>
        <v>0.6563706563706564</v>
      </c>
      <c r="F78" s="386">
        <v>43</v>
      </c>
      <c r="G78" s="388">
        <v>637</v>
      </c>
      <c r="H78" s="565"/>
      <c r="I78" s="563"/>
      <c r="J78" s="563"/>
      <c r="K78" s="551">
        <v>87</v>
      </c>
      <c r="L78" s="563">
        <v>88</v>
      </c>
      <c r="M78" s="563"/>
      <c r="N78" s="551">
        <v>22</v>
      </c>
      <c r="O78" s="563">
        <v>285</v>
      </c>
      <c r="P78" s="564">
        <v>155</v>
      </c>
      <c r="Q78" s="624"/>
      <c r="R78" s="540" t="s">
        <v>191</v>
      </c>
      <c r="S78" s="385">
        <v>8</v>
      </c>
      <c r="T78" s="386">
        <v>1036</v>
      </c>
      <c r="U78" s="386">
        <v>680</v>
      </c>
      <c r="V78" s="387">
        <f aca="true" t="shared" si="26" ref="V78:V84">U78/T78</f>
        <v>0.6563706563706564</v>
      </c>
      <c r="W78" s="386">
        <v>43</v>
      </c>
      <c r="X78" s="388">
        <v>637</v>
      </c>
      <c r="Y78" s="443">
        <f t="shared" si="24"/>
        <v>0</v>
      </c>
      <c r="Z78" s="444">
        <f t="shared" si="24"/>
        <v>0</v>
      </c>
      <c r="AA78" s="444">
        <f t="shared" si="24"/>
        <v>0</v>
      </c>
      <c r="AB78" s="445">
        <f t="shared" si="24"/>
        <v>0.13657770800627944</v>
      </c>
      <c r="AC78" s="444">
        <f t="shared" si="24"/>
        <v>0.13814756671899528</v>
      </c>
      <c r="AD78" s="444">
        <f t="shared" si="24"/>
        <v>0</v>
      </c>
      <c r="AE78" s="444">
        <f t="shared" si="24"/>
        <v>0.03453689167974882</v>
      </c>
      <c r="AF78" s="444">
        <f t="shared" si="24"/>
        <v>0.4474097331240188</v>
      </c>
      <c r="AG78" s="446">
        <f t="shared" si="24"/>
        <v>0.24332810047095763</v>
      </c>
      <c r="AH78" s="344"/>
    </row>
    <row r="79" spans="1:34" ht="22.5">
      <c r="A79" s="540" t="s">
        <v>213</v>
      </c>
      <c r="B79" s="385">
        <v>4</v>
      </c>
      <c r="C79" s="386">
        <v>122</v>
      </c>
      <c r="D79" s="386">
        <v>101</v>
      </c>
      <c r="E79" s="387">
        <f t="shared" si="25"/>
        <v>0.8278688524590164</v>
      </c>
      <c r="F79" s="386">
        <v>7</v>
      </c>
      <c r="G79" s="388">
        <v>94</v>
      </c>
      <c r="H79" s="565">
        <v>70</v>
      </c>
      <c r="I79" s="563"/>
      <c r="J79" s="563"/>
      <c r="K79" s="551">
        <v>24</v>
      </c>
      <c r="L79" s="563"/>
      <c r="M79" s="563"/>
      <c r="N79" s="563"/>
      <c r="O79" s="563"/>
      <c r="P79" s="564"/>
      <c r="Q79" s="624"/>
      <c r="R79" s="540" t="s">
        <v>213</v>
      </c>
      <c r="S79" s="385">
        <v>4</v>
      </c>
      <c r="T79" s="386">
        <v>122</v>
      </c>
      <c r="U79" s="386">
        <v>101</v>
      </c>
      <c r="V79" s="387">
        <f t="shared" si="26"/>
        <v>0.8278688524590164</v>
      </c>
      <c r="W79" s="386">
        <v>7</v>
      </c>
      <c r="X79" s="388">
        <v>94</v>
      </c>
      <c r="Y79" s="443">
        <f t="shared" si="24"/>
        <v>0.7446808510638298</v>
      </c>
      <c r="Z79" s="444">
        <f t="shared" si="24"/>
        <v>0</v>
      </c>
      <c r="AA79" s="444">
        <f t="shared" si="24"/>
        <v>0</v>
      </c>
      <c r="AB79" s="445">
        <f t="shared" si="24"/>
        <v>0.2553191489361702</v>
      </c>
      <c r="AC79" s="444">
        <f t="shared" si="24"/>
        <v>0</v>
      </c>
      <c r="AD79" s="444">
        <f t="shared" si="24"/>
        <v>0</v>
      </c>
      <c r="AE79" s="444">
        <f t="shared" si="24"/>
        <v>0</v>
      </c>
      <c r="AF79" s="444">
        <f t="shared" si="24"/>
        <v>0</v>
      </c>
      <c r="AG79" s="446">
        <f t="shared" si="24"/>
        <v>0</v>
      </c>
      <c r="AH79" s="344"/>
    </row>
    <row r="80" spans="1:34" ht="22.5">
      <c r="A80" s="540" t="s">
        <v>163</v>
      </c>
      <c r="B80" s="385">
        <v>3</v>
      </c>
      <c r="C80" s="386">
        <v>104</v>
      </c>
      <c r="D80" s="386">
        <v>72</v>
      </c>
      <c r="E80" s="387">
        <f t="shared" si="25"/>
        <v>0.6923076923076923</v>
      </c>
      <c r="F80" s="386">
        <v>15</v>
      </c>
      <c r="G80" s="388">
        <v>57</v>
      </c>
      <c r="H80" s="565"/>
      <c r="I80" s="563"/>
      <c r="J80" s="563"/>
      <c r="K80" s="551"/>
      <c r="L80" s="563"/>
      <c r="M80" s="563"/>
      <c r="N80" s="563"/>
      <c r="O80" s="563">
        <v>57</v>
      </c>
      <c r="P80" s="564"/>
      <c r="Q80" s="624"/>
      <c r="R80" s="540" t="s">
        <v>163</v>
      </c>
      <c r="S80" s="385"/>
      <c r="T80" s="386">
        <v>106</v>
      </c>
      <c r="U80" s="386"/>
      <c r="V80" s="387">
        <f t="shared" si="26"/>
        <v>0</v>
      </c>
      <c r="W80" s="386"/>
      <c r="X80" s="388"/>
      <c r="Y80" s="443">
        <f t="shared" si="24"/>
        <v>0</v>
      </c>
      <c r="Z80" s="444">
        <f t="shared" si="24"/>
        <v>0</v>
      </c>
      <c r="AA80" s="444">
        <f t="shared" si="24"/>
        <v>0</v>
      </c>
      <c r="AB80" s="445">
        <f t="shared" si="24"/>
        <v>0</v>
      </c>
      <c r="AC80" s="444">
        <f t="shared" si="24"/>
        <v>0</v>
      </c>
      <c r="AD80" s="444">
        <f t="shared" si="24"/>
        <v>0</v>
      </c>
      <c r="AE80" s="444">
        <f t="shared" si="24"/>
        <v>0</v>
      </c>
      <c r="AF80" s="444">
        <f t="shared" si="24"/>
        <v>1</v>
      </c>
      <c r="AG80" s="446">
        <f t="shared" si="24"/>
        <v>0</v>
      </c>
      <c r="AH80" s="344"/>
    </row>
    <row r="81" spans="1:34" ht="22.5">
      <c r="A81" s="540" t="s">
        <v>100</v>
      </c>
      <c r="B81" s="385">
        <v>4</v>
      </c>
      <c r="C81" s="386">
        <v>124</v>
      </c>
      <c r="D81" s="386">
        <v>98</v>
      </c>
      <c r="E81" s="387">
        <f t="shared" si="25"/>
        <v>0.7903225806451613</v>
      </c>
      <c r="F81" s="386">
        <v>11</v>
      </c>
      <c r="G81" s="388">
        <v>87</v>
      </c>
      <c r="H81" s="565">
        <v>53</v>
      </c>
      <c r="I81" s="563"/>
      <c r="J81" s="563"/>
      <c r="K81" s="551">
        <v>34</v>
      </c>
      <c r="L81" s="563"/>
      <c r="M81" s="563"/>
      <c r="N81" s="563"/>
      <c r="O81" s="563"/>
      <c r="P81" s="564"/>
      <c r="Q81" s="624"/>
      <c r="R81" s="540" t="s">
        <v>100</v>
      </c>
      <c r="S81" s="385">
        <v>4</v>
      </c>
      <c r="T81" s="386">
        <v>124</v>
      </c>
      <c r="U81" s="386">
        <v>98</v>
      </c>
      <c r="V81" s="387">
        <f t="shared" si="26"/>
        <v>0.7903225806451613</v>
      </c>
      <c r="W81" s="386">
        <v>11</v>
      </c>
      <c r="X81" s="388">
        <v>87</v>
      </c>
      <c r="Y81" s="443">
        <f t="shared" si="24"/>
        <v>0.6091954022988506</v>
      </c>
      <c r="Z81" s="444">
        <f t="shared" si="24"/>
        <v>0</v>
      </c>
      <c r="AA81" s="444">
        <f t="shared" si="24"/>
        <v>0</v>
      </c>
      <c r="AB81" s="445">
        <f t="shared" si="24"/>
        <v>0.39080459770114945</v>
      </c>
      <c r="AC81" s="444">
        <f t="shared" si="24"/>
        <v>0</v>
      </c>
      <c r="AD81" s="444">
        <f t="shared" si="24"/>
        <v>0</v>
      </c>
      <c r="AE81" s="444">
        <f t="shared" si="24"/>
        <v>0</v>
      </c>
      <c r="AF81" s="444">
        <f t="shared" si="24"/>
        <v>0</v>
      </c>
      <c r="AG81" s="446">
        <f t="shared" si="24"/>
        <v>0</v>
      </c>
      <c r="AH81" s="344"/>
    </row>
    <row r="82" spans="1:34" ht="22.5">
      <c r="A82" s="540" t="s">
        <v>161</v>
      </c>
      <c r="B82" s="385"/>
      <c r="C82" s="386">
        <v>112</v>
      </c>
      <c r="D82" s="386">
        <v>96</v>
      </c>
      <c r="E82" s="387">
        <f t="shared" si="25"/>
        <v>0.8571428571428571</v>
      </c>
      <c r="F82" s="386">
        <v>3</v>
      </c>
      <c r="G82" s="388">
        <v>93</v>
      </c>
      <c r="H82" s="565">
        <v>15</v>
      </c>
      <c r="I82" s="563">
        <v>48</v>
      </c>
      <c r="J82" s="563"/>
      <c r="K82" s="551"/>
      <c r="L82" s="563"/>
      <c r="M82" s="563"/>
      <c r="N82" s="563">
        <v>23</v>
      </c>
      <c r="O82" s="563">
        <v>7</v>
      </c>
      <c r="P82" s="564"/>
      <c r="Q82" s="624"/>
      <c r="R82" s="540" t="s">
        <v>161</v>
      </c>
      <c r="S82" s="385"/>
      <c r="T82" s="386">
        <v>119</v>
      </c>
      <c r="U82" s="386"/>
      <c r="V82" s="387">
        <f t="shared" si="26"/>
        <v>0</v>
      </c>
      <c r="W82" s="386"/>
      <c r="X82" s="388"/>
      <c r="Y82" s="443">
        <f t="shared" si="24"/>
        <v>0.16129032258064516</v>
      </c>
      <c r="Z82" s="444">
        <f t="shared" si="24"/>
        <v>0.5161290322580645</v>
      </c>
      <c r="AA82" s="444">
        <f t="shared" si="24"/>
        <v>0</v>
      </c>
      <c r="AB82" s="445">
        <f t="shared" si="24"/>
        <v>0</v>
      </c>
      <c r="AC82" s="444">
        <f t="shared" si="24"/>
        <v>0</v>
      </c>
      <c r="AD82" s="444">
        <f t="shared" si="24"/>
        <v>0</v>
      </c>
      <c r="AE82" s="444">
        <f t="shared" si="24"/>
        <v>0.24731182795698925</v>
      </c>
      <c r="AF82" s="444">
        <f t="shared" si="24"/>
        <v>0.07526881720430108</v>
      </c>
      <c r="AG82" s="446">
        <f t="shared" si="24"/>
        <v>0</v>
      </c>
      <c r="AH82" s="344"/>
    </row>
    <row r="83" spans="1:34" ht="22.5">
      <c r="A83" s="540" t="s">
        <v>101</v>
      </c>
      <c r="B83" s="385"/>
      <c r="C83" s="386">
        <v>408</v>
      </c>
      <c r="D83" s="386">
        <v>309</v>
      </c>
      <c r="E83" s="387">
        <f t="shared" si="25"/>
        <v>0.7573529411764706</v>
      </c>
      <c r="F83" s="386">
        <v>10</v>
      </c>
      <c r="G83" s="388">
        <v>299</v>
      </c>
      <c r="H83" s="565">
        <v>70</v>
      </c>
      <c r="I83" s="563"/>
      <c r="J83" s="563">
        <v>36</v>
      </c>
      <c r="K83" s="551">
        <v>62</v>
      </c>
      <c r="L83" s="563"/>
      <c r="M83" s="563"/>
      <c r="N83" s="563">
        <v>62</v>
      </c>
      <c r="O83" s="563">
        <v>70</v>
      </c>
      <c r="P83" s="564"/>
      <c r="Q83" s="624"/>
      <c r="R83" s="540" t="s">
        <v>101</v>
      </c>
      <c r="S83" s="385"/>
      <c r="T83" s="386">
        <v>420</v>
      </c>
      <c r="U83" s="386"/>
      <c r="V83" s="387">
        <f t="shared" si="26"/>
        <v>0</v>
      </c>
      <c r="W83" s="386"/>
      <c r="X83" s="388"/>
      <c r="Y83" s="443">
        <f t="shared" si="24"/>
        <v>0.23411371237458195</v>
      </c>
      <c r="Z83" s="444">
        <f t="shared" si="24"/>
        <v>0</v>
      </c>
      <c r="AA83" s="444">
        <f t="shared" si="24"/>
        <v>0.12040133779264214</v>
      </c>
      <c r="AB83" s="445">
        <f t="shared" si="24"/>
        <v>0.20735785953177258</v>
      </c>
      <c r="AC83" s="444">
        <f t="shared" si="24"/>
        <v>0</v>
      </c>
      <c r="AD83" s="444">
        <f t="shared" si="24"/>
        <v>0</v>
      </c>
      <c r="AE83" s="444">
        <f t="shared" si="24"/>
        <v>0.20735785953177258</v>
      </c>
      <c r="AF83" s="444">
        <f t="shared" si="24"/>
        <v>0.23411371237458195</v>
      </c>
      <c r="AG83" s="446">
        <f t="shared" si="24"/>
        <v>0</v>
      </c>
      <c r="AH83" s="344"/>
    </row>
    <row r="84" spans="1:34" ht="22.5">
      <c r="A84" s="541" t="s">
        <v>102</v>
      </c>
      <c r="B84" s="385"/>
      <c r="C84" s="386">
        <v>33</v>
      </c>
      <c r="D84" s="386">
        <v>23</v>
      </c>
      <c r="E84" s="387">
        <f t="shared" si="25"/>
        <v>0.696969696969697</v>
      </c>
      <c r="F84" s="386">
        <v>0</v>
      </c>
      <c r="G84" s="388">
        <v>23</v>
      </c>
      <c r="H84" s="565"/>
      <c r="I84" s="563"/>
      <c r="J84" s="563"/>
      <c r="K84" s="551">
        <v>1</v>
      </c>
      <c r="L84" s="563">
        <v>6</v>
      </c>
      <c r="M84" s="563"/>
      <c r="N84" s="563"/>
      <c r="O84" s="563">
        <v>16</v>
      </c>
      <c r="P84" s="564"/>
      <c r="Q84" s="624"/>
      <c r="R84" s="541" t="s">
        <v>102</v>
      </c>
      <c r="S84" s="385"/>
      <c r="T84" s="386">
        <v>33</v>
      </c>
      <c r="U84" s="386"/>
      <c r="V84" s="387">
        <f t="shared" si="26"/>
        <v>0</v>
      </c>
      <c r="W84" s="386"/>
      <c r="X84" s="388">
        <v>23</v>
      </c>
      <c r="Y84" s="443">
        <f t="shared" si="24"/>
        <v>0</v>
      </c>
      <c r="Z84" s="444">
        <f t="shared" si="24"/>
        <v>0</v>
      </c>
      <c r="AA84" s="444">
        <f t="shared" si="24"/>
        <v>0</v>
      </c>
      <c r="AB84" s="445">
        <f t="shared" si="24"/>
        <v>0.043478260869565216</v>
      </c>
      <c r="AC84" s="444">
        <f t="shared" si="24"/>
        <v>0.2608695652173913</v>
      </c>
      <c r="AD84" s="444">
        <f t="shared" si="24"/>
        <v>0</v>
      </c>
      <c r="AE84" s="444">
        <f t="shared" si="24"/>
        <v>0</v>
      </c>
      <c r="AF84" s="444">
        <f t="shared" si="24"/>
        <v>0.6956521739130435</v>
      </c>
      <c r="AG84" s="446">
        <f t="shared" si="24"/>
        <v>0</v>
      </c>
      <c r="AH84" s="344"/>
    </row>
    <row r="85" spans="1:34" ht="22.5">
      <c r="A85" s="540" t="s">
        <v>105</v>
      </c>
      <c r="B85" s="385">
        <v>3</v>
      </c>
      <c r="C85" s="386">
        <v>80</v>
      </c>
      <c r="D85" s="386">
        <v>66</v>
      </c>
      <c r="E85" s="387">
        <f>D85/C85</f>
        <v>0.825</v>
      </c>
      <c r="F85" s="386">
        <v>3</v>
      </c>
      <c r="G85" s="388">
        <v>63</v>
      </c>
      <c r="H85" s="565">
        <v>47</v>
      </c>
      <c r="I85" s="563"/>
      <c r="J85" s="563"/>
      <c r="K85" s="551">
        <v>6</v>
      </c>
      <c r="L85" s="563">
        <v>10</v>
      </c>
      <c r="M85" s="563"/>
      <c r="N85" s="563"/>
      <c r="O85" s="563"/>
      <c r="P85" s="564"/>
      <c r="Q85" s="624"/>
      <c r="R85" s="540" t="s">
        <v>105</v>
      </c>
      <c r="S85" s="385">
        <v>3</v>
      </c>
      <c r="T85" s="386">
        <v>80</v>
      </c>
      <c r="U85" s="386">
        <v>66</v>
      </c>
      <c r="V85" s="387">
        <f>U85/T85</f>
        <v>0.825</v>
      </c>
      <c r="W85" s="386">
        <v>3</v>
      </c>
      <c r="X85" s="388">
        <v>63</v>
      </c>
      <c r="Y85" s="443">
        <f t="shared" si="24"/>
        <v>0.746031746031746</v>
      </c>
      <c r="Z85" s="444">
        <f t="shared" si="24"/>
        <v>0</v>
      </c>
      <c r="AA85" s="444">
        <f t="shared" si="24"/>
        <v>0</v>
      </c>
      <c r="AB85" s="445">
        <f t="shared" si="24"/>
        <v>0.09523809523809523</v>
      </c>
      <c r="AC85" s="444">
        <f t="shared" si="24"/>
        <v>0.15873015873015872</v>
      </c>
      <c r="AD85" s="444">
        <f t="shared" si="24"/>
        <v>0</v>
      </c>
      <c r="AE85" s="444">
        <f t="shared" si="24"/>
        <v>0</v>
      </c>
      <c r="AF85" s="444">
        <f t="shared" si="24"/>
        <v>0</v>
      </c>
      <c r="AG85" s="446">
        <f t="shared" si="24"/>
        <v>0</v>
      </c>
      <c r="AH85" s="344"/>
    </row>
    <row r="86" spans="1:34" ht="15">
      <c r="A86" s="540" t="s">
        <v>106</v>
      </c>
      <c r="B86" s="385">
        <v>3</v>
      </c>
      <c r="C86" s="386">
        <v>422</v>
      </c>
      <c r="D86" s="386">
        <v>329</v>
      </c>
      <c r="E86" s="387">
        <f aca="true" t="shared" si="27" ref="E86:E93">D86/C86</f>
        <v>0.7796208530805687</v>
      </c>
      <c r="F86" s="386">
        <v>5</v>
      </c>
      <c r="G86" s="388">
        <v>324</v>
      </c>
      <c r="H86" s="565"/>
      <c r="I86" s="563"/>
      <c r="J86" s="563"/>
      <c r="K86" s="551">
        <v>136</v>
      </c>
      <c r="L86" s="563"/>
      <c r="M86" s="563"/>
      <c r="N86" s="563"/>
      <c r="O86" s="563"/>
      <c r="P86" s="564">
        <v>188</v>
      </c>
      <c r="Q86" s="624"/>
      <c r="R86" s="540" t="s">
        <v>106</v>
      </c>
      <c r="S86" s="385">
        <v>3</v>
      </c>
      <c r="T86" s="386">
        <v>422</v>
      </c>
      <c r="U86" s="386">
        <v>332</v>
      </c>
      <c r="V86" s="387">
        <f aca="true" t="shared" si="28" ref="V86:V93">U86/T86</f>
        <v>0.7867298578199052</v>
      </c>
      <c r="W86" s="386">
        <v>8</v>
      </c>
      <c r="X86" s="388">
        <v>324</v>
      </c>
      <c r="Y86" s="443">
        <f t="shared" si="24"/>
        <v>0</v>
      </c>
      <c r="Z86" s="444">
        <f t="shared" si="24"/>
        <v>0</v>
      </c>
      <c r="AA86" s="444">
        <f t="shared" si="24"/>
        <v>0</v>
      </c>
      <c r="AB86" s="445">
        <f t="shared" si="24"/>
        <v>0.41975308641975306</v>
      </c>
      <c r="AC86" s="444">
        <f t="shared" si="24"/>
        <v>0</v>
      </c>
      <c r="AD86" s="444">
        <f t="shared" si="24"/>
        <v>0</v>
      </c>
      <c r="AE86" s="444">
        <f t="shared" si="24"/>
        <v>0</v>
      </c>
      <c r="AF86" s="444">
        <f t="shared" si="24"/>
        <v>0</v>
      </c>
      <c r="AG86" s="446">
        <f t="shared" si="24"/>
        <v>0.5802469135802469</v>
      </c>
      <c r="AH86" s="344"/>
    </row>
    <row r="87" spans="1:34" ht="22.5">
      <c r="A87" s="540" t="s">
        <v>188</v>
      </c>
      <c r="B87" s="385"/>
      <c r="C87" s="386">
        <v>122</v>
      </c>
      <c r="D87" s="386">
        <v>82</v>
      </c>
      <c r="E87" s="387">
        <f t="shared" si="27"/>
        <v>0.6721311475409836</v>
      </c>
      <c r="F87" s="386">
        <v>4</v>
      </c>
      <c r="G87" s="388">
        <v>78</v>
      </c>
      <c r="H87" s="565"/>
      <c r="I87" s="563">
        <v>33</v>
      </c>
      <c r="J87" s="563"/>
      <c r="K87" s="551"/>
      <c r="L87" s="563"/>
      <c r="M87" s="563"/>
      <c r="N87" s="563"/>
      <c r="O87" s="563">
        <v>45</v>
      </c>
      <c r="P87" s="564"/>
      <c r="Q87" s="624"/>
      <c r="R87" s="540" t="s">
        <v>188</v>
      </c>
      <c r="S87" s="385"/>
      <c r="T87" s="386">
        <v>120</v>
      </c>
      <c r="U87" s="386"/>
      <c r="V87" s="387">
        <f t="shared" si="28"/>
        <v>0</v>
      </c>
      <c r="W87" s="386"/>
      <c r="X87" s="388">
        <v>78</v>
      </c>
      <c r="Y87" s="443">
        <f t="shared" si="24"/>
        <v>0</v>
      </c>
      <c r="Z87" s="444">
        <f t="shared" si="24"/>
        <v>0.4230769230769231</v>
      </c>
      <c r="AA87" s="444">
        <f t="shared" si="24"/>
        <v>0</v>
      </c>
      <c r="AB87" s="445">
        <f t="shared" si="24"/>
        <v>0</v>
      </c>
      <c r="AC87" s="444">
        <f t="shared" si="24"/>
        <v>0</v>
      </c>
      <c r="AD87" s="444">
        <f t="shared" si="24"/>
        <v>0</v>
      </c>
      <c r="AE87" s="444">
        <f t="shared" si="24"/>
        <v>0</v>
      </c>
      <c r="AF87" s="444">
        <f t="shared" si="24"/>
        <v>0.5769230769230769</v>
      </c>
      <c r="AG87" s="446">
        <f t="shared" si="24"/>
        <v>0</v>
      </c>
      <c r="AH87" s="344"/>
    </row>
    <row r="88" spans="1:34" ht="22.5">
      <c r="A88" s="540" t="s">
        <v>189</v>
      </c>
      <c r="B88" s="385"/>
      <c r="C88" s="386">
        <v>224</v>
      </c>
      <c r="D88" s="386">
        <v>172</v>
      </c>
      <c r="E88" s="387">
        <f t="shared" si="27"/>
        <v>0.7678571428571429</v>
      </c>
      <c r="F88" s="386">
        <v>7</v>
      </c>
      <c r="G88" s="388">
        <v>165</v>
      </c>
      <c r="H88" s="565"/>
      <c r="I88" s="563"/>
      <c r="J88" s="563"/>
      <c r="K88" s="551"/>
      <c r="L88" s="563"/>
      <c r="M88" s="563"/>
      <c r="N88" s="563"/>
      <c r="O88" s="563">
        <v>165</v>
      </c>
      <c r="P88" s="564"/>
      <c r="Q88" s="624"/>
      <c r="R88" s="540" t="s">
        <v>189</v>
      </c>
      <c r="S88" s="385"/>
      <c r="T88" s="386">
        <v>200</v>
      </c>
      <c r="U88" s="386"/>
      <c r="V88" s="387">
        <f t="shared" si="28"/>
        <v>0</v>
      </c>
      <c r="W88" s="386"/>
      <c r="X88" s="388">
        <v>165</v>
      </c>
      <c r="Y88" s="443">
        <f t="shared" si="24"/>
        <v>0</v>
      </c>
      <c r="Z88" s="444">
        <f t="shared" si="24"/>
        <v>0</v>
      </c>
      <c r="AA88" s="444">
        <f t="shared" si="24"/>
        <v>0</v>
      </c>
      <c r="AB88" s="445">
        <f t="shared" si="24"/>
        <v>0</v>
      </c>
      <c r="AC88" s="444">
        <f t="shared" si="24"/>
        <v>0</v>
      </c>
      <c r="AD88" s="444">
        <f t="shared" si="24"/>
        <v>0</v>
      </c>
      <c r="AE88" s="444">
        <f t="shared" si="24"/>
        <v>0</v>
      </c>
      <c r="AF88" s="444">
        <f t="shared" si="24"/>
        <v>1</v>
      </c>
      <c r="AG88" s="446">
        <f t="shared" si="24"/>
        <v>0</v>
      </c>
      <c r="AH88" s="344"/>
    </row>
    <row r="89" spans="1:34" ht="22.5">
      <c r="A89" s="540" t="s">
        <v>190</v>
      </c>
      <c r="B89" s="385"/>
      <c r="C89" s="386">
        <v>122</v>
      </c>
      <c r="D89" s="386">
        <v>101</v>
      </c>
      <c r="E89" s="387">
        <f t="shared" si="27"/>
        <v>0.8278688524590164</v>
      </c>
      <c r="F89" s="386">
        <v>12</v>
      </c>
      <c r="G89" s="388">
        <v>89</v>
      </c>
      <c r="H89" s="565"/>
      <c r="I89" s="563"/>
      <c r="J89" s="563"/>
      <c r="K89" s="551"/>
      <c r="L89" s="563">
        <v>49</v>
      </c>
      <c r="M89" s="563"/>
      <c r="N89" s="563"/>
      <c r="O89" s="563">
        <v>40</v>
      </c>
      <c r="P89" s="564"/>
      <c r="Q89" s="624"/>
      <c r="R89" s="540" t="s">
        <v>190</v>
      </c>
      <c r="S89" s="385"/>
      <c r="T89" s="386">
        <v>135</v>
      </c>
      <c r="U89" s="386"/>
      <c r="V89" s="387">
        <f t="shared" si="28"/>
        <v>0</v>
      </c>
      <c r="W89" s="386"/>
      <c r="X89" s="388">
        <v>89</v>
      </c>
      <c r="Y89" s="443">
        <f t="shared" si="24"/>
        <v>0</v>
      </c>
      <c r="Z89" s="444">
        <f t="shared" si="24"/>
        <v>0</v>
      </c>
      <c r="AA89" s="444">
        <f t="shared" si="24"/>
        <v>0</v>
      </c>
      <c r="AB89" s="445">
        <f t="shared" si="24"/>
        <v>0</v>
      </c>
      <c r="AC89" s="444">
        <f t="shared" si="24"/>
        <v>0.550561797752809</v>
      </c>
      <c r="AD89" s="444">
        <f t="shared" si="24"/>
        <v>0</v>
      </c>
      <c r="AE89" s="444">
        <f t="shared" si="24"/>
        <v>0</v>
      </c>
      <c r="AF89" s="444">
        <f t="shared" si="24"/>
        <v>0.449438202247191</v>
      </c>
      <c r="AG89" s="446">
        <f t="shared" si="24"/>
        <v>0</v>
      </c>
      <c r="AH89" s="344"/>
    </row>
    <row r="90" spans="1:34" ht="22.5">
      <c r="A90" s="540" t="s">
        <v>214</v>
      </c>
      <c r="B90" s="385"/>
      <c r="C90" s="386">
        <v>220</v>
      </c>
      <c r="D90" s="386">
        <v>118</v>
      </c>
      <c r="E90" s="387">
        <f t="shared" si="27"/>
        <v>0.5363636363636364</v>
      </c>
      <c r="F90" s="386">
        <v>21</v>
      </c>
      <c r="G90" s="388">
        <v>97</v>
      </c>
      <c r="H90" s="565"/>
      <c r="I90" s="563"/>
      <c r="J90" s="563"/>
      <c r="K90" s="551"/>
      <c r="L90" s="563"/>
      <c r="M90" s="563"/>
      <c r="N90" s="563"/>
      <c r="O90" s="563">
        <v>97</v>
      </c>
      <c r="P90" s="564"/>
      <c r="Q90" s="624"/>
      <c r="R90" s="540" t="s">
        <v>214</v>
      </c>
      <c r="S90" s="385"/>
      <c r="T90" s="386">
        <v>225</v>
      </c>
      <c r="U90" s="386"/>
      <c r="V90" s="387">
        <f t="shared" si="28"/>
        <v>0</v>
      </c>
      <c r="W90" s="386"/>
      <c r="X90" s="388">
        <v>97</v>
      </c>
      <c r="Y90" s="443">
        <f t="shared" si="24"/>
        <v>0</v>
      </c>
      <c r="Z90" s="444">
        <f t="shared" si="24"/>
        <v>0</v>
      </c>
      <c r="AA90" s="444">
        <f t="shared" si="24"/>
        <v>0</v>
      </c>
      <c r="AB90" s="445">
        <f t="shared" si="24"/>
        <v>0</v>
      </c>
      <c r="AC90" s="444">
        <f t="shared" si="24"/>
        <v>0</v>
      </c>
      <c r="AD90" s="444">
        <f t="shared" si="24"/>
        <v>0</v>
      </c>
      <c r="AE90" s="444">
        <f t="shared" si="24"/>
        <v>0</v>
      </c>
      <c r="AF90" s="444">
        <f t="shared" si="24"/>
        <v>1</v>
      </c>
      <c r="AG90" s="446">
        <f t="shared" si="24"/>
        <v>0</v>
      </c>
      <c r="AH90" s="344"/>
    </row>
    <row r="91" spans="1:34" ht="22.5">
      <c r="A91" s="540" t="s">
        <v>111</v>
      </c>
      <c r="B91" s="385"/>
      <c r="C91" s="386">
        <v>141</v>
      </c>
      <c r="D91" s="386">
        <v>113</v>
      </c>
      <c r="E91" s="387">
        <f t="shared" si="27"/>
        <v>0.8014184397163121</v>
      </c>
      <c r="F91" s="386">
        <v>2</v>
      </c>
      <c r="G91" s="388">
        <v>111</v>
      </c>
      <c r="H91" s="565">
        <v>24</v>
      </c>
      <c r="I91" s="563"/>
      <c r="J91" s="563"/>
      <c r="K91" s="551">
        <v>24</v>
      </c>
      <c r="L91" s="563"/>
      <c r="M91" s="563"/>
      <c r="N91" s="563"/>
      <c r="O91" s="563">
        <v>63</v>
      </c>
      <c r="P91" s="564"/>
      <c r="Q91" s="624"/>
      <c r="R91" s="540" t="s">
        <v>111</v>
      </c>
      <c r="S91" s="385"/>
      <c r="T91" s="386">
        <v>145</v>
      </c>
      <c r="U91" s="386"/>
      <c r="V91" s="387">
        <f t="shared" si="28"/>
        <v>0</v>
      </c>
      <c r="W91" s="386"/>
      <c r="X91" s="388">
        <v>111</v>
      </c>
      <c r="Y91" s="443">
        <f aca="true" t="shared" si="29" ref="Y91:AG94">H91/$G91</f>
        <v>0.21621621621621623</v>
      </c>
      <c r="Z91" s="444">
        <f t="shared" si="29"/>
        <v>0</v>
      </c>
      <c r="AA91" s="444">
        <f t="shared" si="29"/>
        <v>0</v>
      </c>
      <c r="AB91" s="445">
        <f t="shared" si="29"/>
        <v>0.21621621621621623</v>
      </c>
      <c r="AC91" s="444">
        <f t="shared" si="29"/>
        <v>0</v>
      </c>
      <c r="AD91" s="444">
        <f t="shared" si="29"/>
        <v>0</v>
      </c>
      <c r="AE91" s="444">
        <f t="shared" si="29"/>
        <v>0</v>
      </c>
      <c r="AF91" s="444">
        <f t="shared" si="29"/>
        <v>0.5675675675675675</v>
      </c>
      <c r="AG91" s="446">
        <f t="shared" si="29"/>
        <v>0</v>
      </c>
      <c r="AH91" s="344"/>
    </row>
    <row r="92" spans="1:34" ht="22.5">
      <c r="A92" s="540" t="s">
        <v>162</v>
      </c>
      <c r="B92" s="385"/>
      <c r="C92" s="386">
        <v>214</v>
      </c>
      <c r="D92" s="386">
        <v>134</v>
      </c>
      <c r="E92" s="387">
        <f t="shared" si="27"/>
        <v>0.6261682242990654</v>
      </c>
      <c r="F92" s="386">
        <v>6</v>
      </c>
      <c r="G92" s="388">
        <v>128</v>
      </c>
      <c r="H92" s="565"/>
      <c r="I92" s="563"/>
      <c r="J92" s="563"/>
      <c r="K92" s="551">
        <v>49</v>
      </c>
      <c r="L92" s="563"/>
      <c r="M92" s="563"/>
      <c r="N92" s="563"/>
      <c r="O92" s="563">
        <v>79</v>
      </c>
      <c r="P92" s="564"/>
      <c r="Q92" s="624"/>
      <c r="R92" s="540" t="s">
        <v>162</v>
      </c>
      <c r="S92" s="385"/>
      <c r="T92" s="386">
        <v>180</v>
      </c>
      <c r="U92" s="386"/>
      <c r="V92" s="387">
        <f t="shared" si="28"/>
        <v>0</v>
      </c>
      <c r="W92" s="386"/>
      <c r="X92" s="388">
        <v>128</v>
      </c>
      <c r="Y92" s="443">
        <f t="shared" si="29"/>
        <v>0</v>
      </c>
      <c r="Z92" s="444">
        <f t="shared" si="29"/>
        <v>0</v>
      </c>
      <c r="AA92" s="444">
        <f t="shared" si="29"/>
        <v>0</v>
      </c>
      <c r="AB92" s="445">
        <f t="shared" si="29"/>
        <v>0.3828125</v>
      </c>
      <c r="AC92" s="444">
        <f t="shared" si="29"/>
        <v>0</v>
      </c>
      <c r="AD92" s="444">
        <f t="shared" si="29"/>
        <v>0</v>
      </c>
      <c r="AE92" s="444">
        <f t="shared" si="29"/>
        <v>0</v>
      </c>
      <c r="AF92" s="444">
        <f t="shared" si="29"/>
        <v>0.6171875</v>
      </c>
      <c r="AG92" s="446">
        <f t="shared" si="29"/>
        <v>0</v>
      </c>
      <c r="AH92" s="344"/>
    </row>
    <row r="93" spans="1:33" ht="23.25" thickBot="1">
      <c r="A93" s="542" t="s">
        <v>114</v>
      </c>
      <c r="B93" s="389">
        <v>4</v>
      </c>
      <c r="C93" s="390">
        <v>107</v>
      </c>
      <c r="D93" s="390">
        <v>104</v>
      </c>
      <c r="E93" s="391">
        <f t="shared" si="27"/>
        <v>0.9719626168224299</v>
      </c>
      <c r="F93" s="390">
        <v>8</v>
      </c>
      <c r="G93" s="392">
        <v>96</v>
      </c>
      <c r="H93" s="604"/>
      <c r="I93" s="605"/>
      <c r="J93" s="605"/>
      <c r="K93" s="606">
        <v>32</v>
      </c>
      <c r="L93" s="605">
        <v>32</v>
      </c>
      <c r="M93" s="605"/>
      <c r="N93" s="605"/>
      <c r="O93" s="605">
        <v>32</v>
      </c>
      <c r="P93" s="607"/>
      <c r="Q93" s="624"/>
      <c r="R93" s="542" t="s">
        <v>114</v>
      </c>
      <c r="S93" s="389">
        <v>4</v>
      </c>
      <c r="T93" s="390">
        <v>107</v>
      </c>
      <c r="U93" s="390">
        <v>96</v>
      </c>
      <c r="V93" s="391">
        <f t="shared" si="28"/>
        <v>0.897196261682243</v>
      </c>
      <c r="W93" s="390">
        <v>0</v>
      </c>
      <c r="X93" s="392">
        <v>96</v>
      </c>
      <c r="Y93" s="500">
        <f t="shared" si="29"/>
        <v>0</v>
      </c>
      <c r="Z93" s="482">
        <f t="shared" si="29"/>
        <v>0</v>
      </c>
      <c r="AA93" s="482">
        <f t="shared" si="29"/>
        <v>0</v>
      </c>
      <c r="AB93" s="483">
        <f t="shared" si="29"/>
        <v>0.3333333333333333</v>
      </c>
      <c r="AC93" s="482">
        <f t="shared" si="29"/>
        <v>0.3333333333333333</v>
      </c>
      <c r="AD93" s="482">
        <f t="shared" si="29"/>
        <v>0</v>
      </c>
      <c r="AE93" s="482">
        <f t="shared" si="29"/>
        <v>0</v>
      </c>
      <c r="AF93" s="482">
        <f t="shared" si="29"/>
        <v>0.3333333333333333</v>
      </c>
      <c r="AG93" s="484">
        <f t="shared" si="29"/>
        <v>0</v>
      </c>
    </row>
    <row r="94" spans="1:33" ht="15.75" thickBot="1">
      <c r="A94" s="501" t="s">
        <v>195</v>
      </c>
      <c r="B94" s="61">
        <f>SUM(B75:B93)</f>
        <v>65</v>
      </c>
      <c r="C94" s="62">
        <f>SUM(C75:C93)</f>
        <v>23147</v>
      </c>
      <c r="D94" s="62">
        <f>SUM(D75:D93)</f>
        <v>15782</v>
      </c>
      <c r="E94" s="56">
        <f>D94/C94</f>
        <v>0.681816218084417</v>
      </c>
      <c r="F94" s="62">
        <f aca="true" t="shared" si="30" ref="F94:P94">SUM(F75:F93)</f>
        <v>744</v>
      </c>
      <c r="G94" s="63">
        <f t="shared" si="30"/>
        <v>15039</v>
      </c>
      <c r="H94" s="580">
        <f t="shared" si="30"/>
        <v>3002</v>
      </c>
      <c r="I94" s="581">
        <f t="shared" si="30"/>
        <v>412</v>
      </c>
      <c r="J94" s="581">
        <f t="shared" si="30"/>
        <v>36</v>
      </c>
      <c r="K94" s="582">
        <f t="shared" si="30"/>
        <v>2983</v>
      </c>
      <c r="L94" s="581">
        <f t="shared" si="30"/>
        <v>1564</v>
      </c>
      <c r="M94" s="581">
        <f t="shared" si="30"/>
        <v>465</v>
      </c>
      <c r="N94" s="581">
        <f t="shared" si="30"/>
        <v>760</v>
      </c>
      <c r="O94" s="581">
        <f>SUM(O75:O93)</f>
        <v>5475</v>
      </c>
      <c r="P94" s="583">
        <f t="shared" si="30"/>
        <v>343</v>
      </c>
      <c r="Q94" s="624"/>
      <c r="R94" s="501" t="s">
        <v>195</v>
      </c>
      <c r="S94" s="61">
        <f>SUM(S75:S93)</f>
        <v>62</v>
      </c>
      <c r="T94" s="62">
        <f>SUM(T75:T93)</f>
        <v>23202</v>
      </c>
      <c r="U94" s="62">
        <f>SUM(U75:U93)</f>
        <v>14640</v>
      </c>
      <c r="V94" s="56">
        <f>U94/T94</f>
        <v>0.6309800879234548</v>
      </c>
      <c r="W94" s="62">
        <f>SUM(W75:W93)</f>
        <v>646</v>
      </c>
      <c r="X94" s="63">
        <f>SUM(X75:X93)</f>
        <v>14685</v>
      </c>
      <c r="Y94" s="461">
        <f t="shared" si="29"/>
        <v>0.19961433605957843</v>
      </c>
      <c r="Z94" s="462">
        <f t="shared" si="29"/>
        <v>0.027395438526497774</v>
      </c>
      <c r="AA94" s="462">
        <f t="shared" si="29"/>
        <v>0.0023937761819269898</v>
      </c>
      <c r="AB94" s="463">
        <f t="shared" si="29"/>
        <v>0.19835095418578363</v>
      </c>
      <c r="AC94" s="462">
        <f t="shared" si="29"/>
        <v>0.10399627634816144</v>
      </c>
      <c r="AD94" s="462">
        <f t="shared" si="29"/>
        <v>0.03091960901655695</v>
      </c>
      <c r="AE94" s="462">
        <f t="shared" si="29"/>
        <v>0.050535274951792004</v>
      </c>
      <c r="AF94" s="462">
        <f t="shared" si="29"/>
        <v>0.36405346100139635</v>
      </c>
      <c r="AG94" s="464">
        <f t="shared" si="29"/>
        <v>0.022807367511137707</v>
      </c>
    </row>
    <row r="95" ht="15" customHeight="1"/>
    <row r="96" ht="90.75" customHeight="1"/>
    <row r="97" spans="1:33" s="6" customFormat="1" ht="27" thickBot="1">
      <c r="A97" s="677" t="s">
        <v>207</v>
      </c>
      <c r="B97" s="677"/>
      <c r="C97" s="677"/>
      <c r="D97" s="677"/>
      <c r="E97" s="677"/>
      <c r="F97" s="677"/>
      <c r="G97" s="677"/>
      <c r="H97" s="677"/>
      <c r="I97" s="677"/>
      <c r="J97" s="677"/>
      <c r="K97" s="677"/>
      <c r="L97" s="677"/>
      <c r="M97" s="677"/>
      <c r="N97" s="677"/>
      <c r="O97" s="677"/>
      <c r="P97" s="677"/>
      <c r="Q97" s="624"/>
      <c r="R97" s="677" t="s">
        <v>208</v>
      </c>
      <c r="S97" s="677"/>
      <c r="T97" s="677"/>
      <c r="U97" s="677"/>
      <c r="V97" s="677"/>
      <c r="W97" s="677"/>
      <c r="X97" s="677"/>
      <c r="Y97" s="677"/>
      <c r="Z97" s="677"/>
      <c r="AA97" s="677"/>
      <c r="AB97" s="677"/>
      <c r="AC97" s="677"/>
      <c r="AD97" s="677"/>
      <c r="AE97" s="677"/>
      <c r="AF97" s="677"/>
      <c r="AG97" s="677"/>
    </row>
    <row r="98" spans="1:33" s="11" customFormat="1" ht="15.75" thickBot="1">
      <c r="A98" s="347"/>
      <c r="B98" s="678" t="s">
        <v>167</v>
      </c>
      <c r="C98" s="676" t="s">
        <v>2</v>
      </c>
      <c r="D98" s="676" t="s">
        <v>3</v>
      </c>
      <c r="E98" s="675" t="s">
        <v>4</v>
      </c>
      <c r="F98" s="676" t="s">
        <v>5</v>
      </c>
      <c r="G98" s="679" t="s">
        <v>6</v>
      </c>
      <c r="H98" s="680" t="s">
        <v>7</v>
      </c>
      <c r="I98" s="680"/>
      <c r="J98" s="680"/>
      <c r="K98" s="680"/>
      <c r="L98" s="680"/>
      <c r="M98" s="680"/>
      <c r="N98" s="680"/>
      <c r="O98" s="680"/>
      <c r="P98" s="680"/>
      <c r="Q98" s="624"/>
      <c r="R98" s="347"/>
      <c r="S98" s="678" t="s">
        <v>167</v>
      </c>
      <c r="T98" s="676" t="s">
        <v>2</v>
      </c>
      <c r="U98" s="676" t="s">
        <v>3</v>
      </c>
      <c r="V98" s="675" t="s">
        <v>4</v>
      </c>
      <c r="W98" s="676" t="s">
        <v>5</v>
      </c>
      <c r="X98" s="679" t="s">
        <v>6</v>
      </c>
      <c r="Y98" s="680" t="s">
        <v>172</v>
      </c>
      <c r="Z98" s="680"/>
      <c r="AA98" s="680"/>
      <c r="AB98" s="680"/>
      <c r="AC98" s="680"/>
      <c r="AD98" s="680"/>
      <c r="AE98" s="680"/>
      <c r="AF98" s="680"/>
      <c r="AG98" s="680"/>
    </row>
    <row r="99" spans="1:33" s="11" customFormat="1" ht="15.75" thickBot="1">
      <c r="A99" s="348"/>
      <c r="B99" s="678"/>
      <c r="C99" s="676"/>
      <c r="D99" s="676"/>
      <c r="E99" s="675"/>
      <c r="F99" s="676"/>
      <c r="G99" s="679"/>
      <c r="H99" s="331" t="s">
        <v>8</v>
      </c>
      <c r="I99" s="332" t="s">
        <v>9</v>
      </c>
      <c r="J99" s="332" t="s">
        <v>10</v>
      </c>
      <c r="K99" s="340" t="s">
        <v>11</v>
      </c>
      <c r="L99" s="332" t="s">
        <v>12</v>
      </c>
      <c r="M99" s="332" t="s">
        <v>13</v>
      </c>
      <c r="N99" s="332" t="s">
        <v>14</v>
      </c>
      <c r="O99" s="332" t="s">
        <v>15</v>
      </c>
      <c r="P99" s="333" t="s">
        <v>16</v>
      </c>
      <c r="Q99" s="624"/>
      <c r="R99" s="348"/>
      <c r="S99" s="678"/>
      <c r="T99" s="676"/>
      <c r="U99" s="676"/>
      <c r="V99" s="675"/>
      <c r="W99" s="676"/>
      <c r="X99" s="679"/>
      <c r="Y99" s="286" t="s">
        <v>8</v>
      </c>
      <c r="Z99" s="287" t="s">
        <v>9</v>
      </c>
      <c r="AA99" s="287" t="s">
        <v>10</v>
      </c>
      <c r="AB99" s="288" t="s">
        <v>11</v>
      </c>
      <c r="AC99" s="287" t="s">
        <v>12</v>
      </c>
      <c r="AD99" s="287" t="s">
        <v>13</v>
      </c>
      <c r="AE99" s="287" t="s">
        <v>14</v>
      </c>
      <c r="AF99" s="287" t="s">
        <v>15</v>
      </c>
      <c r="AG99" s="289" t="s">
        <v>16</v>
      </c>
    </row>
    <row r="100" spans="1:33" ht="16.5" thickBot="1">
      <c r="A100" s="353" t="s">
        <v>164</v>
      </c>
      <c r="B100" s="511">
        <v>15</v>
      </c>
      <c r="C100" s="512">
        <v>3470</v>
      </c>
      <c r="D100" s="512">
        <v>1666</v>
      </c>
      <c r="E100" s="513">
        <f>D100/C100</f>
        <v>0.4801152737752161</v>
      </c>
      <c r="F100" s="512">
        <v>43</v>
      </c>
      <c r="G100" s="514">
        <v>1623</v>
      </c>
      <c r="H100" s="511">
        <v>469</v>
      </c>
      <c r="I100" s="512"/>
      <c r="J100" s="512"/>
      <c r="K100" s="515">
        <v>196</v>
      </c>
      <c r="L100" s="512">
        <v>108</v>
      </c>
      <c r="M100" s="512"/>
      <c r="N100" s="512"/>
      <c r="O100" s="512">
        <v>246</v>
      </c>
      <c r="P100" s="516">
        <v>604</v>
      </c>
      <c r="Q100" s="624"/>
      <c r="R100" s="353" t="s">
        <v>164</v>
      </c>
      <c r="S100" s="511">
        <v>15</v>
      </c>
      <c r="T100" s="512">
        <v>3470</v>
      </c>
      <c r="U100" s="512">
        <v>1667</v>
      </c>
      <c r="V100" s="513">
        <f aca="true" t="shared" si="31" ref="V100:V116">U100/T100</f>
        <v>0.4804034582132565</v>
      </c>
      <c r="W100" s="512">
        <v>43</v>
      </c>
      <c r="X100" s="514">
        <v>1624</v>
      </c>
      <c r="Y100" s="456">
        <f aca="true" t="shared" si="32" ref="Y100:AG111">H100/$G100</f>
        <v>0.2889710412815773</v>
      </c>
      <c r="Z100" s="459">
        <f t="shared" si="32"/>
        <v>0</v>
      </c>
      <c r="AA100" s="459">
        <f t="shared" si="32"/>
        <v>0</v>
      </c>
      <c r="AB100" s="458">
        <f t="shared" si="32"/>
        <v>0.12076401725200246</v>
      </c>
      <c r="AC100" s="459">
        <f t="shared" si="32"/>
        <v>0.066543438077634</v>
      </c>
      <c r="AD100" s="459">
        <f t="shared" si="32"/>
        <v>0</v>
      </c>
      <c r="AE100" s="459">
        <f t="shared" si="32"/>
        <v>0</v>
      </c>
      <c r="AF100" s="459">
        <f t="shared" si="32"/>
        <v>0.15157116451016636</v>
      </c>
      <c r="AG100" s="460">
        <f t="shared" si="32"/>
        <v>0.3721503388786198</v>
      </c>
    </row>
    <row r="101" spans="1:33" ht="22.5">
      <c r="A101" s="625" t="s">
        <v>152</v>
      </c>
      <c r="B101" s="415"/>
      <c r="C101" s="399">
        <v>178</v>
      </c>
      <c r="D101" s="399">
        <v>144</v>
      </c>
      <c r="E101" s="400">
        <f>D101/C101</f>
        <v>0.8089887640449438</v>
      </c>
      <c r="F101" s="399">
        <v>15</v>
      </c>
      <c r="G101" s="416">
        <v>129</v>
      </c>
      <c r="H101" s="415"/>
      <c r="I101" s="399"/>
      <c r="J101" s="399"/>
      <c r="K101" s="402"/>
      <c r="L101" s="399"/>
      <c r="M101" s="399"/>
      <c r="N101" s="399"/>
      <c r="O101" s="399">
        <v>129</v>
      </c>
      <c r="P101" s="401"/>
      <c r="Q101" s="624"/>
      <c r="R101" s="625" t="s">
        <v>152</v>
      </c>
      <c r="S101" s="415"/>
      <c r="T101" s="399">
        <v>178</v>
      </c>
      <c r="U101" s="399">
        <v>143</v>
      </c>
      <c r="V101" s="400">
        <f t="shared" si="31"/>
        <v>0.8033707865168539</v>
      </c>
      <c r="W101" s="399">
        <v>14</v>
      </c>
      <c r="X101" s="416">
        <v>129</v>
      </c>
      <c r="Y101" s="499">
        <f t="shared" si="32"/>
        <v>0</v>
      </c>
      <c r="Z101" s="479">
        <f t="shared" si="32"/>
        <v>0</v>
      </c>
      <c r="AA101" s="479">
        <f t="shared" si="32"/>
        <v>0</v>
      </c>
      <c r="AB101" s="480">
        <f t="shared" si="32"/>
        <v>0</v>
      </c>
      <c r="AC101" s="479">
        <f t="shared" si="32"/>
        <v>0</v>
      </c>
      <c r="AD101" s="479">
        <f t="shared" si="32"/>
        <v>0</v>
      </c>
      <c r="AE101" s="479">
        <f t="shared" si="32"/>
        <v>0</v>
      </c>
      <c r="AF101" s="479">
        <f t="shared" si="32"/>
        <v>1</v>
      </c>
      <c r="AG101" s="481">
        <f t="shared" si="32"/>
        <v>0</v>
      </c>
    </row>
    <row r="102" spans="1:34" ht="15.75" thickBot="1">
      <c r="A102" s="544" t="s">
        <v>196</v>
      </c>
      <c r="B102" s="176">
        <v>4</v>
      </c>
      <c r="C102" s="177">
        <v>222</v>
      </c>
      <c r="D102" s="177">
        <v>194</v>
      </c>
      <c r="E102" s="373">
        <f>D102/C102</f>
        <v>0.8738738738738738</v>
      </c>
      <c r="F102" s="177">
        <v>13</v>
      </c>
      <c r="G102" s="179">
        <v>181</v>
      </c>
      <c r="H102" s="176">
        <v>118</v>
      </c>
      <c r="I102" s="177"/>
      <c r="J102" s="177"/>
      <c r="K102" s="395">
        <v>63</v>
      </c>
      <c r="L102" s="177"/>
      <c r="M102" s="177"/>
      <c r="N102" s="177"/>
      <c r="O102" s="177"/>
      <c r="P102" s="374"/>
      <c r="Q102" s="624"/>
      <c r="R102" s="544" t="s">
        <v>196</v>
      </c>
      <c r="S102" s="176">
        <v>4</v>
      </c>
      <c r="T102" s="177">
        <v>222</v>
      </c>
      <c r="U102" s="177">
        <v>194</v>
      </c>
      <c r="V102" s="373">
        <f t="shared" si="31"/>
        <v>0.8738738738738738</v>
      </c>
      <c r="W102" s="177">
        <v>13</v>
      </c>
      <c r="X102" s="179">
        <v>181</v>
      </c>
      <c r="Y102" s="443">
        <f t="shared" si="32"/>
        <v>0.6519337016574586</v>
      </c>
      <c r="Z102" s="444">
        <f t="shared" si="32"/>
        <v>0</v>
      </c>
      <c r="AA102" s="444">
        <f t="shared" si="32"/>
        <v>0</v>
      </c>
      <c r="AB102" s="445">
        <f t="shared" si="32"/>
        <v>0.34806629834254144</v>
      </c>
      <c r="AC102" s="444">
        <f t="shared" si="32"/>
        <v>0</v>
      </c>
      <c r="AD102" s="444">
        <f t="shared" si="32"/>
        <v>0</v>
      </c>
      <c r="AE102" s="444">
        <f t="shared" si="32"/>
        <v>0</v>
      </c>
      <c r="AF102" s="444">
        <f t="shared" si="32"/>
        <v>0</v>
      </c>
      <c r="AG102" s="446">
        <f t="shared" si="32"/>
        <v>0</v>
      </c>
      <c r="AH102" s="344"/>
    </row>
    <row r="103" spans="1:33" ht="16.5" thickBot="1">
      <c r="A103" s="360" t="s">
        <v>135</v>
      </c>
      <c r="B103" s="51">
        <f>SUM(B100:B102)</f>
        <v>19</v>
      </c>
      <c r="C103" s="52">
        <f>SUM(C100:C102)</f>
        <v>3870</v>
      </c>
      <c r="D103" s="52">
        <f>SUM(D100:D102)</f>
        <v>2004</v>
      </c>
      <c r="E103" s="18">
        <f>D103/C103</f>
        <v>0.517829457364341</v>
      </c>
      <c r="F103" s="52">
        <f aca="true" t="shared" si="33" ref="F103:P103">SUM(F100:F102)</f>
        <v>71</v>
      </c>
      <c r="G103" s="53">
        <f t="shared" si="33"/>
        <v>1933</v>
      </c>
      <c r="H103" s="54">
        <f t="shared" si="33"/>
        <v>587</v>
      </c>
      <c r="I103" s="52">
        <f t="shared" si="33"/>
        <v>0</v>
      </c>
      <c r="J103" s="52">
        <f t="shared" si="33"/>
        <v>0</v>
      </c>
      <c r="K103" s="338">
        <f t="shared" si="33"/>
        <v>259</v>
      </c>
      <c r="L103" s="52">
        <f t="shared" si="33"/>
        <v>108</v>
      </c>
      <c r="M103" s="52">
        <f t="shared" si="33"/>
        <v>0</v>
      </c>
      <c r="N103" s="52">
        <f t="shared" si="33"/>
        <v>0</v>
      </c>
      <c r="O103" s="52">
        <f t="shared" si="33"/>
        <v>375</v>
      </c>
      <c r="P103" s="53">
        <f t="shared" si="33"/>
        <v>604</v>
      </c>
      <c r="Q103" s="624"/>
      <c r="R103" s="360" t="s">
        <v>135</v>
      </c>
      <c r="S103" s="51">
        <f>SUM(S100:S102)</f>
        <v>19</v>
      </c>
      <c r="T103" s="52">
        <f>SUM(T100:T102)</f>
        <v>3870</v>
      </c>
      <c r="U103" s="52">
        <f>SUM(U100:U102)</f>
        <v>2004</v>
      </c>
      <c r="V103" s="18">
        <f t="shared" si="31"/>
        <v>0.517829457364341</v>
      </c>
      <c r="W103" s="52">
        <f>SUM(W100:W102)</f>
        <v>70</v>
      </c>
      <c r="X103" s="53">
        <f>SUM(X100:X102)</f>
        <v>1934</v>
      </c>
      <c r="Y103" s="439">
        <f t="shared" si="32"/>
        <v>0.30367304707708226</v>
      </c>
      <c r="Z103" s="440">
        <f t="shared" si="32"/>
        <v>0</v>
      </c>
      <c r="AA103" s="440">
        <f t="shared" si="32"/>
        <v>0</v>
      </c>
      <c r="AB103" s="441">
        <f t="shared" si="32"/>
        <v>0.13398861872736678</v>
      </c>
      <c r="AC103" s="440">
        <f t="shared" si="32"/>
        <v>0.05587170201758924</v>
      </c>
      <c r="AD103" s="440">
        <f t="shared" si="32"/>
        <v>0</v>
      </c>
      <c r="AE103" s="440">
        <f t="shared" si="32"/>
        <v>0</v>
      </c>
      <c r="AF103" s="440">
        <f t="shared" si="32"/>
        <v>0.19399896533885153</v>
      </c>
      <c r="AG103" s="442">
        <f t="shared" si="32"/>
        <v>0.3124676668391102</v>
      </c>
    </row>
    <row r="104" spans="1:33" ht="15">
      <c r="A104" s="632" t="s">
        <v>201</v>
      </c>
      <c r="B104" s="626"/>
      <c r="C104" s="399">
        <v>18</v>
      </c>
      <c r="D104" s="399">
        <v>14</v>
      </c>
      <c r="E104" s="373">
        <f aca="true" t="shared" si="34" ref="E104:E114">D104/C104</f>
        <v>0.7777777777777778</v>
      </c>
      <c r="F104" s="399">
        <v>1</v>
      </c>
      <c r="G104" s="416">
        <v>13</v>
      </c>
      <c r="H104" s="608"/>
      <c r="I104" s="601"/>
      <c r="J104" s="601"/>
      <c r="K104" s="602"/>
      <c r="L104" s="601"/>
      <c r="M104" s="601"/>
      <c r="N104" s="601"/>
      <c r="O104" s="601">
        <v>13</v>
      </c>
      <c r="P104" s="603"/>
      <c r="Q104" s="624"/>
      <c r="R104" s="632" t="s">
        <v>201</v>
      </c>
      <c r="S104" s="626"/>
      <c r="T104" s="399"/>
      <c r="U104" s="399"/>
      <c r="V104" s="373" t="e">
        <f t="shared" si="31"/>
        <v>#DIV/0!</v>
      </c>
      <c r="W104" s="399"/>
      <c r="X104" s="416"/>
      <c r="Y104" s="499">
        <f t="shared" si="32"/>
        <v>0</v>
      </c>
      <c r="Z104" s="479">
        <f t="shared" si="32"/>
        <v>0</v>
      </c>
      <c r="AA104" s="479">
        <f t="shared" si="32"/>
        <v>0</v>
      </c>
      <c r="AB104" s="480">
        <f t="shared" si="32"/>
        <v>0</v>
      </c>
      <c r="AC104" s="479">
        <f t="shared" si="32"/>
        <v>0</v>
      </c>
      <c r="AD104" s="479">
        <f t="shared" si="32"/>
        <v>0</v>
      </c>
      <c r="AE104" s="479">
        <f t="shared" si="32"/>
        <v>0</v>
      </c>
      <c r="AF104" s="479">
        <f t="shared" si="32"/>
        <v>1</v>
      </c>
      <c r="AG104" s="481">
        <f t="shared" si="32"/>
        <v>0</v>
      </c>
    </row>
    <row r="105" spans="1:33" ht="15">
      <c r="A105" s="633" t="s">
        <v>200</v>
      </c>
      <c r="B105" s="627"/>
      <c r="C105" s="177">
        <v>81</v>
      </c>
      <c r="D105" s="177">
        <v>65</v>
      </c>
      <c r="E105" s="373">
        <f t="shared" si="34"/>
        <v>0.8024691358024691</v>
      </c>
      <c r="F105" s="177"/>
      <c r="G105" s="179">
        <v>65</v>
      </c>
      <c r="H105" s="562">
        <v>22</v>
      </c>
      <c r="I105" s="563"/>
      <c r="J105" s="563">
        <v>24</v>
      </c>
      <c r="K105" s="551">
        <v>19</v>
      </c>
      <c r="L105" s="563"/>
      <c r="M105" s="563"/>
      <c r="N105" s="563"/>
      <c r="O105" s="563"/>
      <c r="P105" s="564"/>
      <c r="Q105" s="624"/>
      <c r="R105" s="633" t="s">
        <v>200</v>
      </c>
      <c r="S105" s="627"/>
      <c r="T105" s="177"/>
      <c r="U105" s="177"/>
      <c r="V105" s="373" t="e">
        <f t="shared" si="31"/>
        <v>#DIV/0!</v>
      </c>
      <c r="W105" s="177"/>
      <c r="X105" s="179"/>
      <c r="Y105" s="443">
        <f t="shared" si="32"/>
        <v>0.3384615384615385</v>
      </c>
      <c r="Z105" s="444">
        <f t="shared" si="32"/>
        <v>0</v>
      </c>
      <c r="AA105" s="444">
        <f t="shared" si="32"/>
        <v>0.36923076923076925</v>
      </c>
      <c r="AB105" s="445">
        <f t="shared" si="32"/>
        <v>0.2923076923076923</v>
      </c>
      <c r="AC105" s="444">
        <f t="shared" si="32"/>
        <v>0</v>
      </c>
      <c r="AD105" s="444">
        <f t="shared" si="32"/>
        <v>0</v>
      </c>
      <c r="AE105" s="444">
        <f t="shared" si="32"/>
        <v>0</v>
      </c>
      <c r="AF105" s="444">
        <f t="shared" si="32"/>
        <v>0</v>
      </c>
      <c r="AG105" s="446">
        <f t="shared" si="32"/>
        <v>0</v>
      </c>
    </row>
    <row r="106" spans="1:33" ht="15">
      <c r="A106" s="633" t="s">
        <v>199</v>
      </c>
      <c r="B106" s="627"/>
      <c r="C106" s="177">
        <v>12</v>
      </c>
      <c r="D106" s="177">
        <v>12</v>
      </c>
      <c r="E106" s="373">
        <f t="shared" si="34"/>
        <v>1</v>
      </c>
      <c r="F106" s="177">
        <v>5</v>
      </c>
      <c r="G106" s="179">
        <v>7</v>
      </c>
      <c r="H106" s="562">
        <v>7</v>
      </c>
      <c r="I106" s="563"/>
      <c r="J106" s="563"/>
      <c r="K106" s="551"/>
      <c r="L106" s="563"/>
      <c r="M106" s="563"/>
      <c r="N106" s="563"/>
      <c r="O106" s="563"/>
      <c r="P106" s="564"/>
      <c r="Q106" s="624"/>
      <c r="R106" s="633" t="s">
        <v>199</v>
      </c>
      <c r="S106" s="627"/>
      <c r="T106" s="177"/>
      <c r="U106" s="177"/>
      <c r="V106" s="373" t="e">
        <f t="shared" si="31"/>
        <v>#DIV/0!</v>
      </c>
      <c r="W106" s="177"/>
      <c r="X106" s="179"/>
      <c r="Y106" s="443">
        <f t="shared" si="32"/>
        <v>1</v>
      </c>
      <c r="Z106" s="444">
        <f t="shared" si="32"/>
        <v>0</v>
      </c>
      <c r="AA106" s="444">
        <f t="shared" si="32"/>
        <v>0</v>
      </c>
      <c r="AB106" s="445">
        <f t="shared" si="32"/>
        <v>0</v>
      </c>
      <c r="AC106" s="444">
        <f t="shared" si="32"/>
        <v>0</v>
      </c>
      <c r="AD106" s="444">
        <f t="shared" si="32"/>
        <v>0</v>
      </c>
      <c r="AE106" s="444">
        <f t="shared" si="32"/>
        <v>0</v>
      </c>
      <c r="AF106" s="444">
        <f t="shared" si="32"/>
        <v>0</v>
      </c>
      <c r="AG106" s="446">
        <f t="shared" si="32"/>
        <v>0</v>
      </c>
    </row>
    <row r="107" spans="1:33" ht="15">
      <c r="A107" s="633" t="s">
        <v>143</v>
      </c>
      <c r="B107" s="627"/>
      <c r="C107" s="177">
        <v>3549</v>
      </c>
      <c r="D107" s="177">
        <v>2496</v>
      </c>
      <c r="E107" s="373">
        <f t="shared" si="34"/>
        <v>0.7032967032967034</v>
      </c>
      <c r="F107" s="177">
        <v>65</v>
      </c>
      <c r="G107" s="179">
        <v>2431</v>
      </c>
      <c r="H107" s="562">
        <v>654</v>
      </c>
      <c r="I107" s="563">
        <v>45</v>
      </c>
      <c r="J107" s="563">
        <v>61</v>
      </c>
      <c r="K107" s="551">
        <v>530</v>
      </c>
      <c r="L107" s="563">
        <v>109</v>
      </c>
      <c r="M107" s="563">
        <v>250</v>
      </c>
      <c r="N107" s="563"/>
      <c r="O107" s="563">
        <v>782</v>
      </c>
      <c r="P107" s="564"/>
      <c r="Q107" s="624"/>
      <c r="R107" s="633" t="s">
        <v>143</v>
      </c>
      <c r="S107" s="627"/>
      <c r="T107" s="177">
        <v>3549</v>
      </c>
      <c r="U107" s="177">
        <v>2496</v>
      </c>
      <c r="V107" s="373">
        <f t="shared" si="31"/>
        <v>0.7032967032967034</v>
      </c>
      <c r="W107" s="177">
        <v>65</v>
      </c>
      <c r="X107" s="179">
        <v>2431</v>
      </c>
      <c r="Y107" s="443">
        <f t="shared" si="32"/>
        <v>0.2690250925545043</v>
      </c>
      <c r="Z107" s="444">
        <f t="shared" si="32"/>
        <v>0.01851090086384204</v>
      </c>
      <c r="AA107" s="444">
        <f t="shared" si="32"/>
        <v>0.02509255450431921</v>
      </c>
      <c r="AB107" s="445">
        <f t="shared" si="32"/>
        <v>0.21801727684080624</v>
      </c>
      <c r="AC107" s="444">
        <f t="shared" si="32"/>
        <v>0.04483751542575072</v>
      </c>
      <c r="AD107" s="444">
        <f t="shared" si="32"/>
        <v>0.10283833813245578</v>
      </c>
      <c r="AE107" s="444">
        <f t="shared" si="32"/>
        <v>0</v>
      </c>
      <c r="AF107" s="444">
        <f t="shared" si="32"/>
        <v>0.32167832167832167</v>
      </c>
      <c r="AG107" s="446">
        <f t="shared" si="32"/>
        <v>0</v>
      </c>
    </row>
    <row r="108" spans="1:33" ht="15">
      <c r="A108" s="633" t="s">
        <v>133</v>
      </c>
      <c r="B108" s="627">
        <v>7</v>
      </c>
      <c r="C108" s="177">
        <v>740</v>
      </c>
      <c r="D108" s="177">
        <v>563</v>
      </c>
      <c r="E108" s="373">
        <f t="shared" si="34"/>
        <v>0.7608108108108108</v>
      </c>
      <c r="F108" s="177">
        <v>20</v>
      </c>
      <c r="G108" s="179">
        <v>543</v>
      </c>
      <c r="H108" s="562"/>
      <c r="I108" s="563"/>
      <c r="J108" s="563"/>
      <c r="K108" s="551">
        <v>62</v>
      </c>
      <c r="L108" s="563">
        <v>232</v>
      </c>
      <c r="M108" s="563"/>
      <c r="N108" s="563"/>
      <c r="O108" s="563">
        <v>249</v>
      </c>
      <c r="P108" s="564"/>
      <c r="Q108" s="624"/>
      <c r="R108" s="645" t="s">
        <v>133</v>
      </c>
      <c r="S108" s="627">
        <v>7</v>
      </c>
      <c r="T108" s="177">
        <v>740</v>
      </c>
      <c r="U108" s="177">
        <v>563</v>
      </c>
      <c r="V108" s="373">
        <f t="shared" si="31"/>
        <v>0.7608108108108108</v>
      </c>
      <c r="W108" s="177">
        <v>20</v>
      </c>
      <c r="X108" s="179">
        <v>543</v>
      </c>
      <c r="Y108" s="475">
        <f t="shared" si="32"/>
        <v>0</v>
      </c>
      <c r="Z108" s="476">
        <f t="shared" si="32"/>
        <v>0</v>
      </c>
      <c r="AA108" s="476">
        <f t="shared" si="32"/>
        <v>0</v>
      </c>
      <c r="AB108" s="477">
        <f t="shared" si="32"/>
        <v>0.1141804788213628</v>
      </c>
      <c r="AC108" s="476">
        <f t="shared" si="32"/>
        <v>0.427255985267035</v>
      </c>
      <c r="AD108" s="476">
        <f t="shared" si="32"/>
        <v>0</v>
      </c>
      <c r="AE108" s="476">
        <f t="shared" si="32"/>
        <v>0</v>
      </c>
      <c r="AF108" s="476">
        <f t="shared" si="32"/>
        <v>0.4585635359116022</v>
      </c>
      <c r="AG108" s="476">
        <f t="shared" si="32"/>
        <v>0</v>
      </c>
    </row>
    <row r="109" spans="1:33" ht="15">
      <c r="A109" s="633" t="s">
        <v>170</v>
      </c>
      <c r="B109" s="627">
        <v>6</v>
      </c>
      <c r="C109" s="177">
        <v>155</v>
      </c>
      <c r="D109" s="177">
        <v>143</v>
      </c>
      <c r="E109" s="373">
        <f>D109/C109</f>
        <v>0.9225806451612903</v>
      </c>
      <c r="F109" s="177">
        <v>12</v>
      </c>
      <c r="G109" s="179">
        <v>131</v>
      </c>
      <c r="H109" s="562">
        <v>39.5</v>
      </c>
      <c r="I109" s="563"/>
      <c r="J109" s="563"/>
      <c r="K109" s="551">
        <v>7.9</v>
      </c>
      <c r="L109" s="563">
        <v>31.6</v>
      </c>
      <c r="M109" s="563"/>
      <c r="N109" s="563"/>
      <c r="O109" s="563">
        <v>52</v>
      </c>
      <c r="P109" s="564"/>
      <c r="Q109" s="624"/>
      <c r="R109" s="646" t="s">
        <v>170</v>
      </c>
      <c r="S109" s="627">
        <v>6</v>
      </c>
      <c r="T109" s="177">
        <v>155</v>
      </c>
      <c r="U109" s="177">
        <v>143</v>
      </c>
      <c r="V109" s="373">
        <f t="shared" si="31"/>
        <v>0.9225806451612903</v>
      </c>
      <c r="W109" s="177">
        <v>12</v>
      </c>
      <c r="X109" s="179">
        <v>131</v>
      </c>
      <c r="Y109" s="647">
        <f t="shared" si="32"/>
        <v>0.3015267175572519</v>
      </c>
      <c r="Z109" s="647">
        <f t="shared" si="32"/>
        <v>0</v>
      </c>
      <c r="AA109" s="647">
        <f t="shared" si="32"/>
        <v>0</v>
      </c>
      <c r="AB109" s="648">
        <f t="shared" si="32"/>
        <v>0.060305343511450386</v>
      </c>
      <c r="AC109" s="647">
        <f t="shared" si="32"/>
        <v>0.24122137404580155</v>
      </c>
      <c r="AD109" s="647">
        <f t="shared" si="32"/>
        <v>0</v>
      </c>
      <c r="AE109" s="647">
        <f t="shared" si="32"/>
        <v>0</v>
      </c>
      <c r="AF109" s="647">
        <f t="shared" si="32"/>
        <v>0.3969465648854962</v>
      </c>
      <c r="AG109" s="647">
        <f t="shared" si="32"/>
        <v>0</v>
      </c>
    </row>
    <row r="110" spans="1:33" ht="15">
      <c r="A110" s="633" t="s">
        <v>142</v>
      </c>
      <c r="B110" s="627">
        <v>10</v>
      </c>
      <c r="C110" s="177">
        <v>1110</v>
      </c>
      <c r="D110" s="177">
        <v>835</v>
      </c>
      <c r="E110" s="373">
        <f t="shared" si="34"/>
        <v>0.7522522522522522</v>
      </c>
      <c r="F110" s="177">
        <f>D110-G110</f>
        <v>50</v>
      </c>
      <c r="G110" s="179">
        <f>286+235+264</f>
        <v>785</v>
      </c>
      <c r="H110" s="562">
        <v>286</v>
      </c>
      <c r="I110" s="563"/>
      <c r="J110" s="563"/>
      <c r="K110" s="551">
        <v>235</v>
      </c>
      <c r="L110" s="563">
        <v>264</v>
      </c>
      <c r="M110" s="563"/>
      <c r="N110" s="563"/>
      <c r="O110" s="563"/>
      <c r="P110" s="564"/>
      <c r="Q110" s="624"/>
      <c r="R110" s="646" t="s">
        <v>142</v>
      </c>
      <c r="S110" s="627">
        <v>10</v>
      </c>
      <c r="T110" s="177">
        <v>1110</v>
      </c>
      <c r="U110" s="177">
        <v>835</v>
      </c>
      <c r="V110" s="373">
        <f t="shared" si="31"/>
        <v>0.7522522522522522</v>
      </c>
      <c r="W110" s="177">
        <f>U110-X110</f>
        <v>50</v>
      </c>
      <c r="X110" s="179">
        <f>286+235+264</f>
        <v>785</v>
      </c>
      <c r="Y110" s="647">
        <f t="shared" si="32"/>
        <v>0.3643312101910828</v>
      </c>
      <c r="Z110" s="647">
        <f t="shared" si="32"/>
        <v>0</v>
      </c>
      <c r="AA110" s="647">
        <f t="shared" si="32"/>
        <v>0</v>
      </c>
      <c r="AB110" s="648">
        <f t="shared" si="32"/>
        <v>0.29936305732484075</v>
      </c>
      <c r="AC110" s="647">
        <f t="shared" si="32"/>
        <v>0.3363057324840764</v>
      </c>
      <c r="AD110" s="647">
        <f t="shared" si="32"/>
        <v>0</v>
      </c>
      <c r="AE110" s="647">
        <f t="shared" si="32"/>
        <v>0</v>
      </c>
      <c r="AF110" s="647">
        <f t="shared" si="32"/>
        <v>0</v>
      </c>
      <c r="AG110" s="647">
        <f t="shared" si="32"/>
        <v>0</v>
      </c>
    </row>
    <row r="111" spans="1:33" ht="15">
      <c r="A111" s="633" t="s">
        <v>171</v>
      </c>
      <c r="B111" s="627"/>
      <c r="C111" s="177">
        <v>382</v>
      </c>
      <c r="D111" s="177">
        <v>241</v>
      </c>
      <c r="E111" s="373">
        <f t="shared" si="34"/>
        <v>0.6308900523560209</v>
      </c>
      <c r="F111" s="177">
        <v>28</v>
      </c>
      <c r="G111" s="179">
        <v>213</v>
      </c>
      <c r="H111" s="562">
        <v>122</v>
      </c>
      <c r="I111" s="563"/>
      <c r="J111" s="563"/>
      <c r="K111" s="551"/>
      <c r="L111" s="563"/>
      <c r="M111" s="563"/>
      <c r="N111" s="563"/>
      <c r="O111" s="563">
        <v>91</v>
      </c>
      <c r="P111" s="564"/>
      <c r="Q111" s="624"/>
      <c r="R111" s="646" t="s">
        <v>171</v>
      </c>
      <c r="S111" s="627"/>
      <c r="T111" s="177">
        <v>382</v>
      </c>
      <c r="U111" s="177">
        <v>241</v>
      </c>
      <c r="V111" s="373">
        <f t="shared" si="31"/>
        <v>0.6308900523560209</v>
      </c>
      <c r="W111" s="177"/>
      <c r="X111" s="179"/>
      <c r="Y111" s="647">
        <f t="shared" si="32"/>
        <v>0.5727699530516432</v>
      </c>
      <c r="Z111" s="647">
        <f t="shared" si="32"/>
        <v>0</v>
      </c>
      <c r="AA111" s="647">
        <f t="shared" si="32"/>
        <v>0</v>
      </c>
      <c r="AB111" s="648">
        <f t="shared" si="32"/>
        <v>0</v>
      </c>
      <c r="AC111" s="647">
        <f t="shared" si="32"/>
        <v>0</v>
      </c>
      <c r="AD111" s="647">
        <f t="shared" si="32"/>
        <v>0</v>
      </c>
      <c r="AE111" s="647">
        <f t="shared" si="32"/>
        <v>0</v>
      </c>
      <c r="AF111" s="647">
        <f t="shared" si="32"/>
        <v>0.4272300469483568</v>
      </c>
      <c r="AG111" s="647">
        <f t="shared" si="32"/>
        <v>0</v>
      </c>
    </row>
    <row r="112" spans="1:33" ht="15">
      <c r="A112" s="633" t="s">
        <v>216</v>
      </c>
      <c r="B112" s="627"/>
      <c r="C112" s="177">
        <v>96</v>
      </c>
      <c r="D112" s="177">
        <v>73</v>
      </c>
      <c r="E112" s="373">
        <f t="shared" si="34"/>
        <v>0.7604166666666666</v>
      </c>
      <c r="F112" s="177">
        <v>1</v>
      </c>
      <c r="G112" s="179">
        <v>72</v>
      </c>
      <c r="H112" s="562">
        <v>1</v>
      </c>
      <c r="I112" s="563"/>
      <c r="J112" s="563"/>
      <c r="K112" s="551">
        <v>29</v>
      </c>
      <c r="L112" s="563"/>
      <c r="M112" s="563">
        <v>18</v>
      </c>
      <c r="N112" s="563">
        <v>24</v>
      </c>
      <c r="O112" s="563"/>
      <c r="P112" s="564"/>
      <c r="Q112" s="624"/>
      <c r="R112" s="646" t="s">
        <v>215</v>
      </c>
      <c r="S112" s="627"/>
      <c r="T112" s="177"/>
      <c r="U112" s="177"/>
      <c r="V112" s="373" t="e">
        <f t="shared" si="31"/>
        <v>#DIV/0!</v>
      </c>
      <c r="W112" s="177"/>
      <c r="X112" s="179"/>
      <c r="Y112" s="647">
        <f aca="true" t="shared" si="35" ref="Y112:AG115">H112/$G112</f>
        <v>0.013888888888888888</v>
      </c>
      <c r="Z112" s="647">
        <f t="shared" si="35"/>
        <v>0</v>
      </c>
      <c r="AA112" s="647">
        <f t="shared" si="35"/>
        <v>0</v>
      </c>
      <c r="AB112" s="648">
        <f t="shared" si="35"/>
        <v>0.4027777777777778</v>
      </c>
      <c r="AC112" s="647">
        <f t="shared" si="35"/>
        <v>0</v>
      </c>
      <c r="AD112" s="647">
        <f t="shared" si="35"/>
        <v>0.25</v>
      </c>
      <c r="AE112" s="647">
        <f t="shared" si="35"/>
        <v>0.3333333333333333</v>
      </c>
      <c r="AF112" s="647">
        <f t="shared" si="35"/>
        <v>0</v>
      </c>
      <c r="AG112" s="647">
        <f t="shared" si="35"/>
        <v>0</v>
      </c>
    </row>
    <row r="113" spans="1:33" ht="15">
      <c r="A113" s="633" t="s">
        <v>218</v>
      </c>
      <c r="B113" s="627"/>
      <c r="C113" s="177">
        <v>39</v>
      </c>
      <c r="D113" s="177">
        <v>33</v>
      </c>
      <c r="E113" s="373">
        <f t="shared" si="34"/>
        <v>0.8461538461538461</v>
      </c>
      <c r="F113" s="177">
        <v>3</v>
      </c>
      <c r="G113" s="179">
        <v>30</v>
      </c>
      <c r="H113" s="562">
        <v>20</v>
      </c>
      <c r="I113" s="563"/>
      <c r="J113" s="563"/>
      <c r="K113" s="551">
        <v>10</v>
      </c>
      <c r="L113" s="563"/>
      <c r="M113" s="563"/>
      <c r="N113" s="563"/>
      <c r="O113" s="563"/>
      <c r="P113" s="564"/>
      <c r="Q113" s="624"/>
      <c r="R113" s="633" t="s">
        <v>218</v>
      </c>
      <c r="S113" s="627"/>
      <c r="T113" s="177">
        <v>39</v>
      </c>
      <c r="U113" s="177">
        <v>33</v>
      </c>
      <c r="V113" s="373">
        <f t="shared" si="31"/>
        <v>0.8461538461538461</v>
      </c>
      <c r="W113" s="177"/>
      <c r="X113" s="179"/>
      <c r="Y113" s="647">
        <f t="shared" si="35"/>
        <v>0.6666666666666666</v>
      </c>
      <c r="Z113" s="647">
        <f t="shared" si="35"/>
        <v>0</v>
      </c>
      <c r="AA113" s="647">
        <f t="shared" si="35"/>
        <v>0</v>
      </c>
      <c r="AB113" s="648">
        <f t="shared" si="35"/>
        <v>0.3333333333333333</v>
      </c>
      <c r="AC113" s="647">
        <f t="shared" si="35"/>
        <v>0</v>
      </c>
      <c r="AD113" s="647">
        <f t="shared" si="35"/>
        <v>0</v>
      </c>
      <c r="AE113" s="647">
        <f t="shared" si="35"/>
        <v>0</v>
      </c>
      <c r="AF113" s="647">
        <f t="shared" si="35"/>
        <v>0</v>
      </c>
      <c r="AG113" s="647">
        <f t="shared" si="35"/>
        <v>0</v>
      </c>
    </row>
    <row r="114" spans="1:33" ht="15.75" thickBot="1">
      <c r="A114" s="633" t="s">
        <v>217</v>
      </c>
      <c r="B114" s="627">
        <v>3</v>
      </c>
      <c r="C114" s="177">
        <v>55</v>
      </c>
      <c r="D114" s="177">
        <v>44</v>
      </c>
      <c r="E114" s="373">
        <f t="shared" si="34"/>
        <v>0.8</v>
      </c>
      <c r="F114" s="177">
        <v>2</v>
      </c>
      <c r="G114" s="179">
        <v>42</v>
      </c>
      <c r="H114" s="562"/>
      <c r="I114" s="563"/>
      <c r="J114" s="563"/>
      <c r="K114" s="551">
        <v>24</v>
      </c>
      <c r="L114" s="563">
        <v>18</v>
      </c>
      <c r="M114" s="563"/>
      <c r="N114" s="563"/>
      <c r="O114" s="563"/>
      <c r="P114" s="564"/>
      <c r="Q114" s="624"/>
      <c r="R114" s="646" t="s">
        <v>217</v>
      </c>
      <c r="S114" s="627">
        <v>3</v>
      </c>
      <c r="T114" s="177">
        <v>55</v>
      </c>
      <c r="U114" s="177">
        <v>44</v>
      </c>
      <c r="V114" s="373">
        <f t="shared" si="31"/>
        <v>0.8</v>
      </c>
      <c r="W114" s="177">
        <v>2</v>
      </c>
      <c r="X114" s="179">
        <v>42</v>
      </c>
      <c r="Y114" s="647">
        <f t="shared" si="35"/>
        <v>0</v>
      </c>
      <c r="Z114" s="647">
        <f t="shared" si="35"/>
        <v>0</v>
      </c>
      <c r="AA114" s="647">
        <f t="shared" si="35"/>
        <v>0</v>
      </c>
      <c r="AB114" s="648">
        <f t="shared" si="35"/>
        <v>0.5714285714285714</v>
      </c>
      <c r="AC114" s="647">
        <f t="shared" si="35"/>
        <v>0.42857142857142855</v>
      </c>
      <c r="AD114" s="647">
        <f t="shared" si="35"/>
        <v>0</v>
      </c>
      <c r="AE114" s="647">
        <f t="shared" si="35"/>
        <v>0</v>
      </c>
      <c r="AF114" s="647">
        <f t="shared" si="35"/>
        <v>0</v>
      </c>
      <c r="AG114" s="647">
        <f t="shared" si="35"/>
        <v>0</v>
      </c>
    </row>
    <row r="115" spans="1:33" ht="16.5" thickBot="1">
      <c r="A115" s="360" t="s">
        <v>16</v>
      </c>
      <c r="B115" s="51">
        <f>SUM(B104:B114)</f>
        <v>26</v>
      </c>
      <c r="C115" s="52">
        <f>SUM(C104:C114)</f>
        <v>6237</v>
      </c>
      <c r="D115" s="52">
        <f>SUM(D104:D114)</f>
        <v>4519</v>
      </c>
      <c r="E115" s="18">
        <f>D115/C115</f>
        <v>0.7245470578803912</v>
      </c>
      <c r="F115" s="52">
        <f aca="true" t="shared" si="36" ref="F115:P115">SUM(F104:F114)</f>
        <v>187</v>
      </c>
      <c r="G115" s="53">
        <f t="shared" si="36"/>
        <v>4332</v>
      </c>
      <c r="H115" s="54">
        <f t="shared" si="36"/>
        <v>1151.5</v>
      </c>
      <c r="I115" s="52">
        <f t="shared" si="36"/>
        <v>45</v>
      </c>
      <c r="J115" s="52">
        <f t="shared" si="36"/>
        <v>85</v>
      </c>
      <c r="K115" s="338">
        <f t="shared" si="36"/>
        <v>916.9</v>
      </c>
      <c r="L115" s="52">
        <f t="shared" si="36"/>
        <v>654.6</v>
      </c>
      <c r="M115" s="52">
        <f t="shared" si="36"/>
        <v>268</v>
      </c>
      <c r="N115" s="52">
        <f t="shared" si="36"/>
        <v>24</v>
      </c>
      <c r="O115" s="52">
        <f t="shared" si="36"/>
        <v>1187</v>
      </c>
      <c r="P115" s="587">
        <f t="shared" si="36"/>
        <v>0</v>
      </c>
      <c r="Q115" s="624"/>
      <c r="R115" s="360" t="s">
        <v>16</v>
      </c>
      <c r="S115" s="51">
        <f>SUM(S104:S114)</f>
        <v>26</v>
      </c>
      <c r="T115" s="52">
        <f>SUM(T104:T114)</f>
        <v>6030</v>
      </c>
      <c r="U115" s="52">
        <f>SUM(U104:U114)</f>
        <v>4355</v>
      </c>
      <c r="V115" s="18">
        <f t="shared" si="31"/>
        <v>0.7222222222222222</v>
      </c>
      <c r="W115" s="52">
        <f>SUM(W104:W114)</f>
        <v>149</v>
      </c>
      <c r="X115" s="53">
        <f>SUM(X104:X114)</f>
        <v>3932</v>
      </c>
      <c r="Y115" s="439">
        <f t="shared" si="35"/>
        <v>0.2658125577100646</v>
      </c>
      <c r="Z115" s="440">
        <f t="shared" si="35"/>
        <v>0.01038781163434903</v>
      </c>
      <c r="AA115" s="440">
        <f t="shared" si="35"/>
        <v>0.019621421975992613</v>
      </c>
      <c r="AB115" s="441">
        <f t="shared" si="35"/>
        <v>0.211657433056325</v>
      </c>
      <c r="AC115" s="440">
        <f t="shared" si="35"/>
        <v>0.15110803324099722</v>
      </c>
      <c r="AD115" s="440">
        <f t="shared" si="35"/>
        <v>0.061865189289012</v>
      </c>
      <c r="AE115" s="440">
        <f t="shared" si="35"/>
        <v>0.00554016620498615</v>
      </c>
      <c r="AF115" s="440">
        <f t="shared" si="35"/>
        <v>0.2740073868882733</v>
      </c>
      <c r="AG115" s="442">
        <f t="shared" si="35"/>
        <v>0</v>
      </c>
    </row>
    <row r="116" spans="1:33" ht="27" thickBot="1">
      <c r="A116" s="355" t="s">
        <v>136</v>
      </c>
      <c r="B116" s="217">
        <f>B23+B15+B16+B20+B27+B50+B51+B52+B55+B64+B69+B94+B103+B115</f>
        <v>455</v>
      </c>
      <c r="C116" s="217">
        <f>C23+C15+C16+C20+C27+C50+C51+C52+C55+C64+C69+C94+C103+C115</f>
        <v>1945217</v>
      </c>
      <c r="D116" s="217">
        <f>D23+D15+D16+D20+D27+D50+D51+D52+D55+D64+D69+D94+D103+D115</f>
        <v>996606</v>
      </c>
      <c r="E116" s="221">
        <f>D116/C116</f>
        <v>0.5123366698933847</v>
      </c>
      <c r="F116" s="217">
        <f aca="true" t="shared" si="37" ref="F116:P116">F23+F15+F16+F20+F27+F50+F51+F52+F55+F64+F69+F94+F103+F115</f>
        <v>51938</v>
      </c>
      <c r="G116" s="217">
        <f t="shared" si="37"/>
        <v>944669</v>
      </c>
      <c r="H116" s="609">
        <f t="shared" si="37"/>
        <v>113128.5</v>
      </c>
      <c r="I116" s="609">
        <f t="shared" si="37"/>
        <v>19034</v>
      </c>
      <c r="J116" s="609">
        <f t="shared" si="37"/>
        <v>53696.5</v>
      </c>
      <c r="K116" s="610">
        <f t="shared" si="37"/>
        <v>114596.9</v>
      </c>
      <c r="L116" s="609">
        <f t="shared" si="37"/>
        <v>166837.1</v>
      </c>
      <c r="M116" s="609">
        <f t="shared" si="37"/>
        <v>174090</v>
      </c>
      <c r="N116" s="609">
        <f t="shared" si="37"/>
        <v>72126</v>
      </c>
      <c r="O116" s="609">
        <f t="shared" si="37"/>
        <v>162221</v>
      </c>
      <c r="P116" s="609">
        <f t="shared" si="37"/>
        <v>69051</v>
      </c>
      <c r="Q116" s="624"/>
      <c r="R116" s="355" t="s">
        <v>136</v>
      </c>
      <c r="S116" s="217">
        <f>S23+S15+S16+S20+S27+S50+S51+S52+S55+S64+S69+S94+S103+S115</f>
        <v>448</v>
      </c>
      <c r="T116" s="217">
        <f>T23+T15+T16+T20+T27+T50+T51+T52+T55+T64+T69+T94+T103+T115</f>
        <v>1944681</v>
      </c>
      <c r="U116" s="217">
        <f>U23+U15+U16+U20+U27+U50+U51+U52+U55+U64+U69+U94+U103+U115</f>
        <v>994085</v>
      </c>
      <c r="V116" s="221">
        <f t="shared" si="31"/>
        <v>0.5111815254018526</v>
      </c>
      <c r="W116" s="217">
        <f>W23+W15+W16+W20+W27+W50+W51+W52+W55+W64+W69+W94+W103+W115</f>
        <v>50983</v>
      </c>
      <c r="X116" s="217">
        <f>X23+X15+X16+X20+X27+X50+X51+X52+X55+X64+X69+X94+X103+X115</f>
        <v>942240</v>
      </c>
      <c r="Y116" s="430">
        <f aca="true" t="shared" si="38" ref="Y116:AG116">H116/$G116</f>
        <v>0.11975464421929798</v>
      </c>
      <c r="Z116" s="430">
        <f t="shared" si="38"/>
        <v>0.020148856371914395</v>
      </c>
      <c r="AA116" s="430">
        <f t="shared" si="38"/>
        <v>0.056841602720106195</v>
      </c>
      <c r="AB116" s="507">
        <f t="shared" si="38"/>
        <v>0.12130905110678977</v>
      </c>
      <c r="AC116" s="430">
        <f t="shared" si="38"/>
        <v>0.1766090556586487</v>
      </c>
      <c r="AD116" s="430">
        <f t="shared" si="38"/>
        <v>0.1842867713453072</v>
      </c>
      <c r="AE116" s="430">
        <f t="shared" si="38"/>
        <v>0.07635055241571387</v>
      </c>
      <c r="AF116" s="430">
        <f t="shared" si="38"/>
        <v>0.17172258219545683</v>
      </c>
      <c r="AG116" s="430">
        <f t="shared" si="38"/>
        <v>0.07309544401266475</v>
      </c>
    </row>
    <row r="117" spans="1:33" s="6" customFormat="1" ht="33.75" customHeight="1" thickBot="1">
      <c r="A117" s="354"/>
      <c r="B117" s="5"/>
      <c r="C117" s="5"/>
      <c r="D117" s="5"/>
      <c r="E117" s="5"/>
      <c r="F117" s="5"/>
      <c r="G117" s="5"/>
      <c r="H117" s="5"/>
      <c r="I117" s="5"/>
      <c r="J117" s="5"/>
      <c r="K117" s="339"/>
      <c r="L117" s="5"/>
      <c r="M117" s="5"/>
      <c r="N117" s="5"/>
      <c r="O117" s="5"/>
      <c r="P117" s="5"/>
      <c r="Q117" s="624"/>
      <c r="R117" s="354"/>
      <c r="S117" s="5"/>
      <c r="T117" s="5"/>
      <c r="U117" s="5"/>
      <c r="V117" s="5"/>
      <c r="W117" s="5"/>
      <c r="X117" s="5"/>
      <c r="Y117" s="5"/>
      <c r="Z117" s="5"/>
      <c r="AA117" s="5"/>
      <c r="AB117" s="339"/>
      <c r="AC117" s="5"/>
      <c r="AD117" s="5"/>
      <c r="AE117" s="5"/>
      <c r="AF117" s="5"/>
      <c r="AG117" s="5"/>
    </row>
    <row r="118" spans="1:33" s="11" customFormat="1" ht="15.75" customHeight="1" thickBot="1">
      <c r="A118" s="348"/>
      <c r="B118" s="678" t="s">
        <v>167</v>
      </c>
      <c r="C118" s="676" t="s">
        <v>2</v>
      </c>
      <c r="D118" s="676" t="s">
        <v>3</v>
      </c>
      <c r="E118" s="675" t="s">
        <v>4</v>
      </c>
      <c r="F118" s="676" t="s">
        <v>5</v>
      </c>
      <c r="G118" s="679" t="s">
        <v>6</v>
      </c>
      <c r="H118" s="681" t="s">
        <v>7</v>
      </c>
      <c r="I118" s="682"/>
      <c r="J118" s="682"/>
      <c r="K118" s="682"/>
      <c r="L118" s="682"/>
      <c r="M118" s="682"/>
      <c r="N118" s="682"/>
      <c r="O118" s="682"/>
      <c r="P118" s="680"/>
      <c r="Q118" s="624"/>
      <c r="R118" s="348"/>
      <c r="S118" s="678" t="s">
        <v>167</v>
      </c>
      <c r="T118" s="676" t="s">
        <v>2</v>
      </c>
      <c r="U118" s="676" t="s">
        <v>3</v>
      </c>
      <c r="V118" s="675" t="s">
        <v>4</v>
      </c>
      <c r="W118" s="676" t="s">
        <v>5</v>
      </c>
      <c r="X118" s="679" t="s">
        <v>6</v>
      </c>
      <c r="Y118" s="681" t="s">
        <v>172</v>
      </c>
      <c r="Z118" s="682"/>
      <c r="AA118" s="682"/>
      <c r="AB118" s="682"/>
      <c r="AC118" s="682"/>
      <c r="AD118" s="682"/>
      <c r="AE118" s="682"/>
      <c r="AF118" s="682"/>
      <c r="AG118" s="680"/>
    </row>
    <row r="119" spans="1:33" s="11" customFormat="1" ht="15.75" thickBot="1">
      <c r="A119" s="348"/>
      <c r="B119" s="678"/>
      <c r="C119" s="676"/>
      <c r="D119" s="676"/>
      <c r="E119" s="675"/>
      <c r="F119" s="676"/>
      <c r="G119" s="679"/>
      <c r="H119" s="13" t="s">
        <v>8</v>
      </c>
      <c r="I119" s="14" t="s">
        <v>9</v>
      </c>
      <c r="J119" s="14" t="s">
        <v>10</v>
      </c>
      <c r="K119" s="267" t="s">
        <v>11</v>
      </c>
      <c r="L119" s="14" t="s">
        <v>12</v>
      </c>
      <c r="M119" s="14" t="s">
        <v>13</v>
      </c>
      <c r="N119" s="14" t="s">
        <v>14</v>
      </c>
      <c r="O119" s="14" t="s">
        <v>15</v>
      </c>
      <c r="P119" s="16" t="s">
        <v>16</v>
      </c>
      <c r="Q119" s="624"/>
      <c r="R119" s="348"/>
      <c r="S119" s="678"/>
      <c r="T119" s="676"/>
      <c r="U119" s="676"/>
      <c r="V119" s="675"/>
      <c r="W119" s="676"/>
      <c r="X119" s="679"/>
      <c r="Y119" s="13" t="s">
        <v>8</v>
      </c>
      <c r="Z119" s="14" t="s">
        <v>9</v>
      </c>
      <c r="AA119" s="14" t="s">
        <v>10</v>
      </c>
      <c r="AB119" s="267" t="s">
        <v>11</v>
      </c>
      <c r="AC119" s="14" t="s">
        <v>12</v>
      </c>
      <c r="AD119" s="14" t="s">
        <v>13</v>
      </c>
      <c r="AE119" s="14" t="s">
        <v>14</v>
      </c>
      <c r="AF119" s="14" t="s">
        <v>15</v>
      </c>
      <c r="AG119" s="16" t="s">
        <v>16</v>
      </c>
    </row>
    <row r="120" spans="1:33" ht="19.5" thickBot="1">
      <c r="A120" s="673" t="s">
        <v>122</v>
      </c>
      <c r="B120" s="417">
        <v>15</v>
      </c>
      <c r="C120" s="193">
        <v>111462</v>
      </c>
      <c r="D120" s="193">
        <v>88077</v>
      </c>
      <c r="E120" s="21">
        <f>D120/C120</f>
        <v>0.7901975561177801</v>
      </c>
      <c r="F120" s="193">
        <v>6700</v>
      </c>
      <c r="G120" s="418">
        <v>81377</v>
      </c>
      <c r="H120" s="611">
        <v>18172</v>
      </c>
      <c r="I120" s="552">
        <v>3300</v>
      </c>
      <c r="J120" s="552">
        <v>2475</v>
      </c>
      <c r="K120" s="612">
        <v>21112</v>
      </c>
      <c r="L120" s="552">
        <v>15800</v>
      </c>
      <c r="M120" s="552"/>
      <c r="N120" s="552">
        <v>17011</v>
      </c>
      <c r="O120" s="552">
        <v>2475</v>
      </c>
      <c r="P120" s="613">
        <v>1032</v>
      </c>
      <c r="Q120" s="624"/>
      <c r="R120" s="673" t="s">
        <v>122</v>
      </c>
      <c r="S120" s="417">
        <v>15</v>
      </c>
      <c r="T120" s="193">
        <v>111462</v>
      </c>
      <c r="U120" s="193">
        <v>88077</v>
      </c>
      <c r="V120" s="21">
        <f>U120/T120</f>
        <v>0.7901975561177801</v>
      </c>
      <c r="W120" s="193">
        <v>6700</v>
      </c>
      <c r="X120" s="418">
        <v>81377</v>
      </c>
      <c r="Y120" s="443">
        <f aca="true" t="shared" si="39" ref="Y120:AG121">H120/$G120</f>
        <v>0.22330633962913354</v>
      </c>
      <c r="Z120" s="444">
        <f t="shared" si="39"/>
        <v>0.04055199872199761</v>
      </c>
      <c r="AA120" s="444">
        <f t="shared" si="39"/>
        <v>0.03041399904149821</v>
      </c>
      <c r="AB120" s="445">
        <f t="shared" si="39"/>
        <v>0.25943448394509505</v>
      </c>
      <c r="AC120" s="444">
        <f t="shared" si="39"/>
        <v>0.1941580544871401</v>
      </c>
      <c r="AD120" s="444">
        <f t="shared" si="39"/>
        <v>0</v>
      </c>
      <c r="AE120" s="444">
        <f t="shared" si="39"/>
        <v>0.2090394091696671</v>
      </c>
      <c r="AF120" s="444">
        <f t="shared" si="39"/>
        <v>0.03041399904149821</v>
      </c>
      <c r="AG120" s="418">
        <f t="shared" si="39"/>
        <v>0.012681715963970164</v>
      </c>
    </row>
    <row r="121" spans="1:33" ht="19.5" thickBot="1">
      <c r="A121" s="642" t="s">
        <v>212</v>
      </c>
      <c r="B121" s="417"/>
      <c r="C121" s="193">
        <v>58299</v>
      </c>
      <c r="D121" s="193">
        <v>45075</v>
      </c>
      <c r="E121" s="21">
        <f>D121/C121</f>
        <v>0.7731693511037925</v>
      </c>
      <c r="F121" s="193">
        <v>2032</v>
      </c>
      <c r="G121" s="418">
        <f>D121-F121</f>
        <v>43043</v>
      </c>
      <c r="H121" s="611">
        <v>8071</v>
      </c>
      <c r="I121" s="552">
        <v>2631</v>
      </c>
      <c r="J121" s="552">
        <v>4034</v>
      </c>
      <c r="K121" s="612">
        <v>10846</v>
      </c>
      <c r="L121" s="552">
        <v>6636</v>
      </c>
      <c r="M121" s="552"/>
      <c r="N121" s="552">
        <v>9658</v>
      </c>
      <c r="O121" s="552">
        <v>897</v>
      </c>
      <c r="P121" s="613">
        <v>270</v>
      </c>
      <c r="Q121" s="624"/>
      <c r="R121" s="642" t="s">
        <v>212</v>
      </c>
      <c r="S121" s="417"/>
      <c r="T121" s="193">
        <v>58299</v>
      </c>
      <c r="U121" s="193">
        <v>45075</v>
      </c>
      <c r="V121" s="21">
        <f>U121/T121</f>
        <v>0.7731693511037925</v>
      </c>
      <c r="W121" s="193">
        <v>2032</v>
      </c>
      <c r="X121" s="418">
        <f>U121-W121</f>
        <v>43043</v>
      </c>
      <c r="Y121" s="443">
        <f t="shared" si="39"/>
        <v>0.1875101642543503</v>
      </c>
      <c r="Z121" s="444">
        <f t="shared" si="39"/>
        <v>0.06112492159003787</v>
      </c>
      <c r="AA121" s="444">
        <f t="shared" si="39"/>
        <v>0.09372023325511697</v>
      </c>
      <c r="AB121" s="445">
        <f t="shared" si="39"/>
        <v>0.2519805775619729</v>
      </c>
      <c r="AC121" s="444">
        <f t="shared" si="39"/>
        <v>0.15417140998536347</v>
      </c>
      <c r="AD121" s="444">
        <f t="shared" si="39"/>
        <v>0</v>
      </c>
      <c r="AE121" s="444">
        <f t="shared" si="39"/>
        <v>0.2243802708918988</v>
      </c>
      <c r="AF121" s="444">
        <f t="shared" si="39"/>
        <v>0.020839625490788282</v>
      </c>
      <c r="AG121" s="418">
        <f t="shared" si="39"/>
        <v>0.006272796970471389</v>
      </c>
    </row>
    <row r="122" spans="1:33" ht="19.5" thickBot="1">
      <c r="A122" s="359" t="s">
        <v>219</v>
      </c>
      <c r="B122" s="61"/>
      <c r="C122" s="62">
        <f>SUM(C120:C121)</f>
        <v>169761</v>
      </c>
      <c r="D122" s="62">
        <f>SUM(D120:D121)</f>
        <v>133152</v>
      </c>
      <c r="E122" s="56">
        <f>D122/C122</f>
        <v>0.7843497623128988</v>
      </c>
      <c r="F122" s="62">
        <f aca="true" t="shared" si="40" ref="F122:P122">SUM(F120:F121)</f>
        <v>8732</v>
      </c>
      <c r="G122" s="63">
        <f t="shared" si="40"/>
        <v>124420</v>
      </c>
      <c r="H122" s="580">
        <f t="shared" si="40"/>
        <v>26243</v>
      </c>
      <c r="I122" s="581">
        <f t="shared" si="40"/>
        <v>5931</v>
      </c>
      <c r="J122" s="581">
        <f t="shared" si="40"/>
        <v>6509</v>
      </c>
      <c r="K122" s="643">
        <f t="shared" si="40"/>
        <v>31958</v>
      </c>
      <c r="L122" s="581">
        <f t="shared" si="40"/>
        <v>22436</v>
      </c>
      <c r="M122" s="581">
        <f t="shared" si="40"/>
        <v>0</v>
      </c>
      <c r="N122" s="581">
        <f t="shared" si="40"/>
        <v>26669</v>
      </c>
      <c r="O122" s="581">
        <f t="shared" si="40"/>
        <v>3372</v>
      </c>
      <c r="P122" s="581">
        <f t="shared" si="40"/>
        <v>1302</v>
      </c>
      <c r="Q122" s="624"/>
      <c r="R122" s="359" t="s">
        <v>165</v>
      </c>
      <c r="S122" s="61"/>
      <c r="T122" s="62">
        <f>SUM(T120:T121)</f>
        <v>169761</v>
      </c>
      <c r="U122" s="62">
        <f>SUM(U120:U121)</f>
        <v>133152</v>
      </c>
      <c r="V122" s="56">
        <f>U122/T122</f>
        <v>0.7843497623128988</v>
      </c>
      <c r="W122" s="62">
        <f>SUM(W120:W121)</f>
        <v>8732</v>
      </c>
      <c r="X122" s="63">
        <f>SUM(X120:X121)</f>
        <v>124420</v>
      </c>
      <c r="Y122" s="430">
        <f>H122/$G122</f>
        <v>0.21092268124095803</v>
      </c>
      <c r="Z122" s="430">
        <f aca="true" t="shared" si="41" ref="Z122:AG122">I122/$G122</f>
        <v>0.04766918501848577</v>
      </c>
      <c r="AA122" s="430">
        <f t="shared" si="41"/>
        <v>0.052314740395434815</v>
      </c>
      <c r="AB122" s="507">
        <f t="shared" si="41"/>
        <v>0.2568558109628677</v>
      </c>
      <c r="AC122" s="430">
        <f t="shared" si="41"/>
        <v>0.18032470663880404</v>
      </c>
      <c r="AD122" s="430">
        <f t="shared" si="41"/>
        <v>0</v>
      </c>
      <c r="AE122" s="430">
        <f t="shared" si="41"/>
        <v>0.21434656807587205</v>
      </c>
      <c r="AF122" s="430">
        <f t="shared" si="41"/>
        <v>0.027101752129882657</v>
      </c>
      <c r="AG122" s="430">
        <f t="shared" si="41"/>
        <v>0.010464555537694905</v>
      </c>
    </row>
    <row r="123" spans="1:33" s="6" customFormat="1" ht="14.25" customHeight="1" thickBot="1">
      <c r="A123" s="354"/>
      <c r="B123" s="5"/>
      <c r="C123" s="5"/>
      <c r="D123" s="5"/>
      <c r="E123" s="5"/>
      <c r="F123" s="5"/>
      <c r="G123" s="5"/>
      <c r="H123" s="5"/>
      <c r="I123" s="5"/>
      <c r="J123" s="5"/>
      <c r="K123" s="339"/>
      <c r="L123" s="5"/>
      <c r="M123" s="5"/>
      <c r="N123" s="5"/>
      <c r="O123" s="5"/>
      <c r="P123" s="5"/>
      <c r="Q123" s="624"/>
      <c r="R123" s="644"/>
      <c r="S123" s="5"/>
      <c r="T123" s="5"/>
      <c r="U123" s="5"/>
      <c r="V123" s="5"/>
      <c r="W123" s="5"/>
      <c r="X123" s="5"/>
      <c r="Y123" s="5"/>
      <c r="Z123" s="5"/>
      <c r="AA123" s="5"/>
      <c r="AB123" s="339"/>
      <c r="AC123" s="5"/>
      <c r="AD123" s="5"/>
      <c r="AE123" s="5"/>
      <c r="AF123" s="5"/>
      <c r="AG123" s="5"/>
    </row>
    <row r="124" spans="1:33" s="11" customFormat="1" ht="15.75" customHeight="1" thickBot="1">
      <c r="A124" s="348"/>
      <c r="B124" s="683" t="s">
        <v>167</v>
      </c>
      <c r="C124" s="685" t="s">
        <v>2</v>
      </c>
      <c r="D124" s="685" t="s">
        <v>3</v>
      </c>
      <c r="E124" s="686" t="s">
        <v>4</v>
      </c>
      <c r="F124" s="685" t="s">
        <v>5</v>
      </c>
      <c r="G124" s="689" t="s">
        <v>6</v>
      </c>
      <c r="H124" s="687" t="s">
        <v>7</v>
      </c>
      <c r="I124" s="687"/>
      <c r="J124" s="687"/>
      <c r="K124" s="687"/>
      <c r="L124" s="687"/>
      <c r="M124" s="687"/>
      <c r="N124" s="687"/>
      <c r="O124" s="687"/>
      <c r="P124" s="688"/>
      <c r="Q124" s="624"/>
      <c r="R124" s="348"/>
      <c r="S124" s="678" t="s">
        <v>167</v>
      </c>
      <c r="T124" s="676" t="s">
        <v>2</v>
      </c>
      <c r="U124" s="676" t="s">
        <v>3</v>
      </c>
      <c r="V124" s="675" t="s">
        <v>4</v>
      </c>
      <c r="W124" s="676" t="s">
        <v>5</v>
      </c>
      <c r="X124" s="679" t="s">
        <v>6</v>
      </c>
      <c r="Y124" s="680" t="s">
        <v>172</v>
      </c>
      <c r="Z124" s="680"/>
      <c r="AA124" s="680"/>
      <c r="AB124" s="680"/>
      <c r="AC124" s="680"/>
      <c r="AD124" s="680"/>
      <c r="AE124" s="680"/>
      <c r="AF124" s="680"/>
      <c r="AG124" s="680"/>
    </row>
    <row r="125" spans="1:33" s="11" customFormat="1" ht="15.75" thickBot="1">
      <c r="A125" s="348"/>
      <c r="B125" s="684"/>
      <c r="C125" s="676"/>
      <c r="D125" s="676"/>
      <c r="E125" s="675"/>
      <c r="F125" s="676"/>
      <c r="G125" s="679"/>
      <c r="H125" s="13" t="s">
        <v>8</v>
      </c>
      <c r="I125" s="14" t="s">
        <v>9</v>
      </c>
      <c r="J125" s="14" t="s">
        <v>10</v>
      </c>
      <c r="K125" s="267" t="s">
        <v>11</v>
      </c>
      <c r="L125" s="14" t="s">
        <v>12</v>
      </c>
      <c r="M125" s="14" t="s">
        <v>13</v>
      </c>
      <c r="N125" s="14" t="s">
        <v>14</v>
      </c>
      <c r="O125" s="14" t="s">
        <v>15</v>
      </c>
      <c r="P125" s="655" t="s">
        <v>16</v>
      </c>
      <c r="Q125" s="624"/>
      <c r="R125" s="348"/>
      <c r="S125" s="678"/>
      <c r="T125" s="676"/>
      <c r="U125" s="676"/>
      <c r="V125" s="675"/>
      <c r="W125" s="676"/>
      <c r="X125" s="679"/>
      <c r="Y125" s="13" t="s">
        <v>8</v>
      </c>
      <c r="Z125" s="14" t="s">
        <v>9</v>
      </c>
      <c r="AA125" s="14" t="s">
        <v>10</v>
      </c>
      <c r="AB125" s="267" t="s">
        <v>11</v>
      </c>
      <c r="AC125" s="14" t="s">
        <v>12</v>
      </c>
      <c r="AD125" s="14" t="s">
        <v>13</v>
      </c>
      <c r="AE125" s="14" t="s">
        <v>14</v>
      </c>
      <c r="AF125" s="14" t="s">
        <v>15</v>
      </c>
      <c r="AG125" s="16" t="s">
        <v>16</v>
      </c>
    </row>
    <row r="126" spans="1:33" ht="27" thickBot="1">
      <c r="A126" s="355" t="s">
        <v>137</v>
      </c>
      <c r="B126" s="217">
        <f>B116+B122</f>
        <v>455</v>
      </c>
      <c r="C126" s="217">
        <f>C116+C122</f>
        <v>2114978</v>
      </c>
      <c r="D126" s="217">
        <f>D116+D122</f>
        <v>1129758</v>
      </c>
      <c r="E126" s="221">
        <f>D126/C126</f>
        <v>0.534170095386335</v>
      </c>
      <c r="F126" s="217">
        <f aca="true" t="shared" si="42" ref="F126:P126">F116+F122</f>
        <v>60670</v>
      </c>
      <c r="G126" s="217">
        <f t="shared" si="42"/>
        <v>1069089</v>
      </c>
      <c r="H126" s="609">
        <f t="shared" si="42"/>
        <v>139371.5</v>
      </c>
      <c r="I126" s="609">
        <f t="shared" si="42"/>
        <v>24965</v>
      </c>
      <c r="J126" s="609">
        <f t="shared" si="42"/>
        <v>60205.5</v>
      </c>
      <c r="K126" s="610">
        <f t="shared" si="42"/>
        <v>146554.9</v>
      </c>
      <c r="L126" s="609">
        <f t="shared" si="42"/>
        <v>189273.1</v>
      </c>
      <c r="M126" s="609">
        <f t="shared" si="42"/>
        <v>174090</v>
      </c>
      <c r="N126" s="609">
        <f t="shared" si="42"/>
        <v>98795</v>
      </c>
      <c r="O126" s="609">
        <f t="shared" si="42"/>
        <v>165593</v>
      </c>
      <c r="P126" s="656">
        <f t="shared" si="42"/>
        <v>70353</v>
      </c>
      <c r="Q126" s="624"/>
      <c r="R126" s="355" t="s">
        <v>137</v>
      </c>
      <c r="S126" s="217">
        <f>S116+S122</f>
        <v>448</v>
      </c>
      <c r="T126" s="217">
        <f>T116+T122</f>
        <v>2114442</v>
      </c>
      <c r="U126" s="217">
        <f>U116+U122</f>
        <v>1127237</v>
      </c>
      <c r="V126" s="221">
        <f>U126/T126</f>
        <v>0.5331132279816614</v>
      </c>
      <c r="W126" s="217">
        <f>W116+W122</f>
        <v>59715</v>
      </c>
      <c r="X126" s="217">
        <f>X116+X122</f>
        <v>1066660</v>
      </c>
      <c r="Y126" s="430">
        <f aca="true" t="shared" si="43" ref="Y126:AG126">H126/$G126</f>
        <v>0.1303647310934824</v>
      </c>
      <c r="Z126" s="430">
        <f t="shared" si="43"/>
        <v>0.02335165734564662</v>
      </c>
      <c r="AA126" s="430">
        <f t="shared" si="43"/>
        <v>0.056314768929434315</v>
      </c>
      <c r="AB126" s="507">
        <f t="shared" si="43"/>
        <v>0.1370839097586824</v>
      </c>
      <c r="AC126" s="430">
        <f t="shared" si="43"/>
        <v>0.17704148111148837</v>
      </c>
      <c r="AD126" s="430">
        <f t="shared" si="43"/>
        <v>0.16283957649924374</v>
      </c>
      <c r="AE126" s="430">
        <f t="shared" si="43"/>
        <v>0.09241045413431435</v>
      </c>
      <c r="AF126" s="430">
        <f t="shared" si="43"/>
        <v>0.15489168815692614</v>
      </c>
      <c r="AG126" s="430">
        <f t="shared" si="43"/>
        <v>0.06580649506261874</v>
      </c>
    </row>
    <row r="127" spans="1:33" s="6" customFormat="1" ht="57.75" customHeight="1" thickBot="1">
      <c r="A127" s="354"/>
      <c r="B127" s="5"/>
      <c r="C127" s="5"/>
      <c r="D127" s="5"/>
      <c r="E127" s="5"/>
      <c r="F127" s="5"/>
      <c r="G127" s="5"/>
      <c r="H127" s="5"/>
      <c r="I127" s="5"/>
      <c r="J127" s="5"/>
      <c r="K127" s="339"/>
      <c r="L127" s="5"/>
      <c r="M127" s="5"/>
      <c r="N127" s="5"/>
      <c r="O127" s="5"/>
      <c r="P127" s="5"/>
      <c r="Q127" s="624"/>
      <c r="R127" s="644"/>
      <c r="S127" s="5"/>
      <c r="T127" s="5"/>
      <c r="U127" s="5"/>
      <c r="V127" s="5"/>
      <c r="W127" s="5"/>
      <c r="X127" s="5"/>
      <c r="Y127" s="5"/>
      <c r="Z127" s="5"/>
      <c r="AA127" s="5"/>
      <c r="AB127" s="339"/>
      <c r="AC127" s="5"/>
      <c r="AD127" s="5"/>
      <c r="AE127" s="5"/>
      <c r="AF127" s="5"/>
      <c r="AG127" s="5"/>
    </row>
    <row r="128" spans="1:33" s="11" customFormat="1" ht="15.75" customHeight="1" thickBot="1">
      <c r="A128" s="348"/>
      <c r="B128" s="683" t="s">
        <v>167</v>
      </c>
      <c r="C128" s="685" t="s">
        <v>2</v>
      </c>
      <c r="D128" s="685" t="s">
        <v>3</v>
      </c>
      <c r="E128" s="686" t="s">
        <v>4</v>
      </c>
      <c r="F128" s="685" t="s">
        <v>5</v>
      </c>
      <c r="G128" s="689" t="s">
        <v>6</v>
      </c>
      <c r="H128" s="687" t="s">
        <v>7</v>
      </c>
      <c r="I128" s="687"/>
      <c r="J128" s="687"/>
      <c r="K128" s="687"/>
      <c r="L128" s="687"/>
      <c r="M128" s="687"/>
      <c r="N128" s="687"/>
      <c r="O128" s="687"/>
      <c r="P128" s="688"/>
      <c r="Q128" s="624"/>
      <c r="R128" s="348"/>
      <c r="S128" s="678" t="s">
        <v>167</v>
      </c>
      <c r="T128" s="676" t="s">
        <v>2</v>
      </c>
      <c r="U128" s="676" t="s">
        <v>3</v>
      </c>
      <c r="V128" s="675" t="s">
        <v>4</v>
      </c>
      <c r="W128" s="676" t="s">
        <v>5</v>
      </c>
      <c r="X128" s="679" t="s">
        <v>6</v>
      </c>
      <c r="Y128" s="680" t="s">
        <v>172</v>
      </c>
      <c r="Z128" s="680"/>
      <c r="AA128" s="680"/>
      <c r="AB128" s="680"/>
      <c r="AC128" s="680"/>
      <c r="AD128" s="680"/>
      <c r="AE128" s="680"/>
      <c r="AF128" s="680"/>
      <c r="AG128" s="680"/>
    </row>
    <row r="129" spans="1:33" s="11" customFormat="1" ht="15">
      <c r="A129" s="348"/>
      <c r="B129" s="684"/>
      <c r="C129" s="676"/>
      <c r="D129" s="676"/>
      <c r="E129" s="675"/>
      <c r="F129" s="676"/>
      <c r="G129" s="679"/>
      <c r="H129" s="13" t="s">
        <v>8</v>
      </c>
      <c r="I129" s="14" t="s">
        <v>9</v>
      </c>
      <c r="J129" s="14" t="s">
        <v>10</v>
      </c>
      <c r="K129" s="267" t="s">
        <v>11</v>
      </c>
      <c r="L129" s="14" t="s">
        <v>12</v>
      </c>
      <c r="M129" s="14" t="s">
        <v>13</v>
      </c>
      <c r="N129" s="14" t="s">
        <v>14</v>
      </c>
      <c r="O129" s="14" t="s">
        <v>15</v>
      </c>
      <c r="P129" s="655" t="s">
        <v>16</v>
      </c>
      <c r="Q129" s="624"/>
      <c r="R129" s="348"/>
      <c r="S129" s="678"/>
      <c r="T129" s="676"/>
      <c r="U129" s="676"/>
      <c r="V129" s="675"/>
      <c r="W129" s="676"/>
      <c r="X129" s="679"/>
      <c r="Y129" s="13" t="s">
        <v>8</v>
      </c>
      <c r="Z129" s="14" t="s">
        <v>9</v>
      </c>
      <c r="AA129" s="14" t="s">
        <v>10</v>
      </c>
      <c r="AB129" s="267" t="s">
        <v>11</v>
      </c>
      <c r="AC129" s="14" t="s">
        <v>12</v>
      </c>
      <c r="AD129" s="14" t="s">
        <v>13</v>
      </c>
      <c r="AE129" s="14" t="s">
        <v>14</v>
      </c>
      <c r="AF129" s="14" t="s">
        <v>15</v>
      </c>
      <c r="AG129" s="16" t="s">
        <v>16</v>
      </c>
    </row>
    <row r="130" spans="1:33" ht="23.25" thickBot="1">
      <c r="A130" s="634" t="s">
        <v>210</v>
      </c>
      <c r="B130" s="627">
        <v>10</v>
      </c>
      <c r="C130" s="177">
        <v>135871</v>
      </c>
      <c r="D130" s="177">
        <v>45991</v>
      </c>
      <c r="E130" s="373">
        <f>D130/C130</f>
        <v>0.33849018554364063</v>
      </c>
      <c r="F130" s="177">
        <v>1276</v>
      </c>
      <c r="G130" s="179">
        <v>44715</v>
      </c>
      <c r="H130" s="562">
        <v>14192</v>
      </c>
      <c r="I130" s="563">
        <v>11881</v>
      </c>
      <c r="J130" s="563">
        <v>822</v>
      </c>
      <c r="K130" s="551">
        <v>3283</v>
      </c>
      <c r="L130" s="563">
        <v>554</v>
      </c>
      <c r="M130" s="563"/>
      <c r="N130" s="563">
        <v>1446</v>
      </c>
      <c r="O130" s="563"/>
      <c r="P130" s="564">
        <v>12537</v>
      </c>
      <c r="Q130" s="624"/>
      <c r="R130" s="634" t="s">
        <v>202</v>
      </c>
      <c r="S130" s="627">
        <v>10</v>
      </c>
      <c r="T130" s="177">
        <v>139126</v>
      </c>
      <c r="U130" s="177">
        <v>46818</v>
      </c>
      <c r="V130" s="373">
        <f>U130/T130</f>
        <v>0.3365151014188577</v>
      </c>
      <c r="W130" s="177">
        <v>1295</v>
      </c>
      <c r="X130" s="179">
        <v>45523</v>
      </c>
      <c r="Y130" s="443">
        <f aca="true" t="shared" si="44" ref="Y130:AG132">H130/$G130</f>
        <v>0.3173879011517388</v>
      </c>
      <c r="Z130" s="444">
        <f t="shared" si="44"/>
        <v>0.2657050206865705</v>
      </c>
      <c r="AA130" s="444">
        <f t="shared" si="44"/>
        <v>0.01838309292183831</v>
      </c>
      <c r="AB130" s="445">
        <f t="shared" si="44"/>
        <v>0.07342055238734206</v>
      </c>
      <c r="AC130" s="444">
        <f t="shared" si="44"/>
        <v>0.012389578441238959</v>
      </c>
      <c r="AD130" s="444">
        <f t="shared" si="44"/>
        <v>0</v>
      </c>
      <c r="AE130" s="444">
        <f t="shared" si="44"/>
        <v>0.032338141563233815</v>
      </c>
      <c r="AF130" s="444">
        <f t="shared" si="44"/>
        <v>0</v>
      </c>
      <c r="AG130" s="446">
        <f t="shared" si="44"/>
        <v>0.2803757128480376</v>
      </c>
    </row>
    <row r="131" spans="1:33" ht="34.5" thickBot="1">
      <c r="A131" s="634" t="s">
        <v>211</v>
      </c>
      <c r="B131" s="627">
        <v>10</v>
      </c>
      <c r="C131" s="177">
        <v>4792</v>
      </c>
      <c r="D131" s="177">
        <v>3928</v>
      </c>
      <c r="E131" s="373">
        <f>D131/C131</f>
        <v>0.8196994991652755</v>
      </c>
      <c r="F131" s="177">
        <v>138</v>
      </c>
      <c r="G131" s="179">
        <v>3928</v>
      </c>
      <c r="H131" s="562">
        <v>2509</v>
      </c>
      <c r="I131" s="563">
        <v>626</v>
      </c>
      <c r="J131" s="563">
        <v>55</v>
      </c>
      <c r="K131" s="551">
        <v>297</v>
      </c>
      <c r="L131" s="563"/>
      <c r="M131" s="563"/>
      <c r="N131" s="563"/>
      <c r="O131" s="563"/>
      <c r="P131" s="564">
        <v>441</v>
      </c>
      <c r="Q131" s="624"/>
      <c r="R131" s="634" t="s">
        <v>203</v>
      </c>
      <c r="S131" s="627">
        <v>10</v>
      </c>
      <c r="T131" s="177">
        <v>4700</v>
      </c>
      <c r="U131" s="177">
        <v>3988</v>
      </c>
      <c r="V131" s="373">
        <f>U131/T131</f>
        <v>0.8485106382978723</v>
      </c>
      <c r="W131" s="177">
        <v>60</v>
      </c>
      <c r="X131" s="179">
        <v>3928</v>
      </c>
      <c r="Y131" s="443">
        <f t="shared" si="44"/>
        <v>0.6387474541751528</v>
      </c>
      <c r="Z131" s="444">
        <f t="shared" si="44"/>
        <v>0.15936863543788188</v>
      </c>
      <c r="AA131" s="444">
        <f t="shared" si="44"/>
        <v>0.0140020366598778</v>
      </c>
      <c r="AB131" s="445">
        <f t="shared" si="44"/>
        <v>0.07561099796334013</v>
      </c>
      <c r="AC131" s="444">
        <f t="shared" si="44"/>
        <v>0</v>
      </c>
      <c r="AD131" s="444">
        <f t="shared" si="44"/>
        <v>0</v>
      </c>
      <c r="AE131" s="444">
        <f t="shared" si="44"/>
        <v>0</v>
      </c>
      <c r="AF131" s="444">
        <f t="shared" si="44"/>
        <v>0</v>
      </c>
      <c r="AG131" s="446">
        <f t="shared" si="44"/>
        <v>0.11227087576374746</v>
      </c>
    </row>
    <row r="132" spans="1:33" ht="38.25" thickBot="1">
      <c r="A132" s="419" t="s">
        <v>166</v>
      </c>
      <c r="B132" s="361">
        <f>SUM(B130:B131)</f>
        <v>20</v>
      </c>
      <c r="C132" s="362">
        <f>SUM(C130:C131)</f>
        <v>140663</v>
      </c>
      <c r="D132" s="362">
        <f>SUM(D130:D131)</f>
        <v>49919</v>
      </c>
      <c r="E132" s="363">
        <f>D132/C132</f>
        <v>0.35488365810483213</v>
      </c>
      <c r="F132" s="362">
        <f>SUM(F130:F131)</f>
        <v>1414</v>
      </c>
      <c r="G132" s="364">
        <f>SUM(G130:G131)</f>
        <v>48643</v>
      </c>
      <c r="H132" s="614">
        <f aca="true" t="shared" si="45" ref="H132:P132">SUM(H130:H131)</f>
        <v>16701</v>
      </c>
      <c r="I132" s="615">
        <f t="shared" si="45"/>
        <v>12507</v>
      </c>
      <c r="J132" s="615">
        <f t="shared" si="45"/>
        <v>877</v>
      </c>
      <c r="K132" s="616">
        <f t="shared" si="45"/>
        <v>3580</v>
      </c>
      <c r="L132" s="615">
        <f t="shared" si="45"/>
        <v>554</v>
      </c>
      <c r="M132" s="615">
        <f t="shared" si="45"/>
        <v>0</v>
      </c>
      <c r="N132" s="615">
        <f t="shared" si="45"/>
        <v>1446</v>
      </c>
      <c r="O132" s="615">
        <f t="shared" si="45"/>
        <v>0</v>
      </c>
      <c r="P132" s="617">
        <f t="shared" si="45"/>
        <v>12978</v>
      </c>
      <c r="Q132" s="624"/>
      <c r="R132" s="419" t="s">
        <v>166</v>
      </c>
      <c r="S132" s="361">
        <f>SUM(S130:S131)</f>
        <v>20</v>
      </c>
      <c r="T132" s="362">
        <f>SUM(T130:T131)</f>
        <v>143826</v>
      </c>
      <c r="U132" s="362">
        <f>SUM(U130:U131)</f>
        <v>50806</v>
      </c>
      <c r="V132" s="363">
        <f>U132/T132</f>
        <v>0.35324628370392</v>
      </c>
      <c r="W132" s="362">
        <f>SUM(W130:W131)</f>
        <v>1355</v>
      </c>
      <c r="X132" s="364">
        <f>SUM(X130:X131)</f>
        <v>49451</v>
      </c>
      <c r="Y132" s="430">
        <f t="shared" si="44"/>
        <v>0.3433381987130728</v>
      </c>
      <c r="Z132" s="430">
        <f t="shared" si="44"/>
        <v>0.2571181876117838</v>
      </c>
      <c r="AA132" s="430">
        <f t="shared" si="44"/>
        <v>0.01802931562609214</v>
      </c>
      <c r="AB132" s="507">
        <f t="shared" si="44"/>
        <v>0.07359743436876838</v>
      </c>
      <c r="AC132" s="430">
        <f t="shared" si="44"/>
        <v>0.011389100178854101</v>
      </c>
      <c r="AD132" s="430">
        <f t="shared" si="44"/>
        <v>0</v>
      </c>
      <c r="AE132" s="430">
        <f t="shared" si="44"/>
        <v>0.02972678494336287</v>
      </c>
      <c r="AF132" s="430">
        <f t="shared" si="44"/>
        <v>0</v>
      </c>
      <c r="AG132" s="430">
        <f t="shared" si="44"/>
        <v>0.2668009785580659</v>
      </c>
    </row>
    <row r="133" spans="1:33" s="6" customFormat="1" ht="18" customHeight="1" thickBot="1">
      <c r="A133" s="354"/>
      <c r="B133" s="5"/>
      <c r="C133" s="5"/>
      <c r="D133" s="5"/>
      <c r="E133" s="5"/>
      <c r="F133" s="5"/>
      <c r="G133" s="5"/>
      <c r="H133" s="618"/>
      <c r="I133" s="618"/>
      <c r="J133" s="618"/>
      <c r="K133" s="619"/>
      <c r="L133" s="618"/>
      <c r="M133" s="618"/>
      <c r="N133" s="618"/>
      <c r="O133" s="618"/>
      <c r="P133" s="618"/>
      <c r="Q133" s="624"/>
      <c r="R133" s="354"/>
      <c r="S133" s="5"/>
      <c r="T133" s="5"/>
      <c r="U133" s="5"/>
      <c r="V133" s="5"/>
      <c r="W133" s="5"/>
      <c r="X133" s="5"/>
      <c r="Y133" s="5"/>
      <c r="Z133" s="5"/>
      <c r="AA133" s="5"/>
      <c r="AB133" s="339"/>
      <c r="AC133" s="5"/>
      <c r="AD133" s="5"/>
      <c r="AE133" s="5"/>
      <c r="AF133" s="5"/>
      <c r="AG133" s="5"/>
    </row>
    <row r="134" spans="1:33" s="11" customFormat="1" ht="15.75" customHeight="1" thickBot="1">
      <c r="A134" s="348"/>
      <c r="B134" s="678" t="s">
        <v>167</v>
      </c>
      <c r="C134" s="676" t="s">
        <v>2</v>
      </c>
      <c r="D134" s="676" t="s">
        <v>3</v>
      </c>
      <c r="E134" s="675" t="s">
        <v>4</v>
      </c>
      <c r="F134" s="676" t="s">
        <v>5</v>
      </c>
      <c r="G134" s="679" t="s">
        <v>6</v>
      </c>
      <c r="H134" s="690" t="s">
        <v>7</v>
      </c>
      <c r="I134" s="690"/>
      <c r="J134" s="690"/>
      <c r="K134" s="690"/>
      <c r="L134" s="690"/>
      <c r="M134" s="690"/>
      <c r="N134" s="690"/>
      <c r="O134" s="690"/>
      <c r="P134" s="690"/>
      <c r="Q134" s="624"/>
      <c r="R134" s="348"/>
      <c r="S134" s="678" t="s">
        <v>167</v>
      </c>
      <c r="T134" s="676" t="s">
        <v>2</v>
      </c>
      <c r="U134" s="676" t="s">
        <v>3</v>
      </c>
      <c r="V134" s="675" t="s">
        <v>4</v>
      </c>
      <c r="W134" s="676" t="s">
        <v>5</v>
      </c>
      <c r="X134" s="679" t="s">
        <v>6</v>
      </c>
      <c r="Y134" s="680" t="s">
        <v>172</v>
      </c>
      <c r="Z134" s="680"/>
      <c r="AA134" s="680"/>
      <c r="AB134" s="680"/>
      <c r="AC134" s="680"/>
      <c r="AD134" s="680"/>
      <c r="AE134" s="680"/>
      <c r="AF134" s="680"/>
      <c r="AG134" s="680"/>
    </row>
    <row r="135" spans="1:33" s="11" customFormat="1" ht="15.75" thickBot="1">
      <c r="A135" s="348"/>
      <c r="B135" s="678"/>
      <c r="C135" s="676"/>
      <c r="D135" s="676"/>
      <c r="E135" s="675"/>
      <c r="F135" s="676"/>
      <c r="G135" s="679"/>
      <c r="H135" s="620" t="s">
        <v>8</v>
      </c>
      <c r="I135" s="621" t="s">
        <v>9</v>
      </c>
      <c r="J135" s="621" t="s">
        <v>10</v>
      </c>
      <c r="K135" s="622" t="s">
        <v>11</v>
      </c>
      <c r="L135" s="621" t="s">
        <v>12</v>
      </c>
      <c r="M135" s="621" t="s">
        <v>13</v>
      </c>
      <c r="N135" s="621" t="s">
        <v>14</v>
      </c>
      <c r="O135" s="621" t="s">
        <v>15</v>
      </c>
      <c r="P135" s="623" t="s">
        <v>16</v>
      </c>
      <c r="Q135" s="624"/>
      <c r="R135" s="348"/>
      <c r="S135" s="678"/>
      <c r="T135" s="676"/>
      <c r="U135" s="676"/>
      <c r="V135" s="675"/>
      <c r="W135" s="676"/>
      <c r="X135" s="679"/>
      <c r="Y135" s="13" t="s">
        <v>8</v>
      </c>
      <c r="Z135" s="14" t="s">
        <v>9</v>
      </c>
      <c r="AA135" s="14" t="s">
        <v>10</v>
      </c>
      <c r="AB135" s="267" t="s">
        <v>11</v>
      </c>
      <c r="AC135" s="14" t="s">
        <v>12</v>
      </c>
      <c r="AD135" s="14" t="s">
        <v>13</v>
      </c>
      <c r="AE135" s="14" t="s">
        <v>14</v>
      </c>
      <c r="AF135" s="14" t="s">
        <v>15</v>
      </c>
      <c r="AG135" s="16" t="s">
        <v>16</v>
      </c>
    </row>
    <row r="136" spans="1:35" ht="53.25" thickBot="1">
      <c r="A136" s="355" t="s">
        <v>205</v>
      </c>
      <c r="B136" s="657">
        <f>B126+B132</f>
        <v>475</v>
      </c>
      <c r="C136" s="658">
        <f>C126+C132</f>
        <v>2255641</v>
      </c>
      <c r="D136" s="658">
        <f>D126+D132</f>
        <v>1179677</v>
      </c>
      <c r="E136" s="659">
        <f>D136/C136</f>
        <v>0.5229896956120234</v>
      </c>
      <c r="F136" s="658">
        <f aca="true" t="shared" si="46" ref="F136:P136">F126+F132</f>
        <v>62084</v>
      </c>
      <c r="G136" s="660">
        <f t="shared" si="46"/>
        <v>1117732</v>
      </c>
      <c r="H136" s="661">
        <f t="shared" si="46"/>
        <v>156072.5</v>
      </c>
      <c r="I136" s="662">
        <f t="shared" si="46"/>
        <v>37472</v>
      </c>
      <c r="J136" s="662">
        <f t="shared" si="46"/>
        <v>61082.5</v>
      </c>
      <c r="K136" s="663">
        <f t="shared" si="46"/>
        <v>150134.9</v>
      </c>
      <c r="L136" s="662">
        <f t="shared" si="46"/>
        <v>189827.1</v>
      </c>
      <c r="M136" s="662">
        <f t="shared" si="46"/>
        <v>174090</v>
      </c>
      <c r="N136" s="662">
        <f t="shared" si="46"/>
        <v>100241</v>
      </c>
      <c r="O136" s="662">
        <f t="shared" si="46"/>
        <v>165593</v>
      </c>
      <c r="P136" s="664">
        <f t="shared" si="46"/>
        <v>83331</v>
      </c>
      <c r="Q136" s="624"/>
      <c r="R136" s="355" t="s">
        <v>205</v>
      </c>
      <c r="S136" s="217">
        <f>S126+S132</f>
        <v>468</v>
      </c>
      <c r="T136" s="217">
        <f>T126+T132</f>
        <v>2258268</v>
      </c>
      <c r="U136" s="217">
        <f>U126+U132</f>
        <v>1178043</v>
      </c>
      <c r="V136" s="221">
        <f>U136/T136</f>
        <v>0.5216577483274792</v>
      </c>
      <c r="W136" s="217">
        <f>W126+W132</f>
        <v>61070</v>
      </c>
      <c r="X136" s="217">
        <f>X126+X132</f>
        <v>1116111</v>
      </c>
      <c r="Y136" s="430">
        <f>H136/$G136</f>
        <v>0.13963320366599508</v>
      </c>
      <c r="Z136" s="430">
        <f aca="true" t="shared" si="47" ref="Z136:AG136">I136/$G136</f>
        <v>0.033525031045009</v>
      </c>
      <c r="AA136" s="430">
        <f t="shared" si="47"/>
        <v>0.054648609863545104</v>
      </c>
      <c r="AB136" s="507">
        <f>K136/$G136</f>
        <v>0.13432101791842765</v>
      </c>
      <c r="AC136" s="430">
        <f t="shared" si="47"/>
        <v>0.1698323927381519</v>
      </c>
      <c r="AD136" s="430">
        <f t="shared" si="47"/>
        <v>0.155752899621734</v>
      </c>
      <c r="AE136" s="430">
        <f t="shared" si="47"/>
        <v>0.08968249991947981</v>
      </c>
      <c r="AF136" s="430">
        <f t="shared" si="47"/>
        <v>0.14815089842645643</v>
      </c>
      <c r="AG136" s="430">
        <f t="shared" si="47"/>
        <v>0.07455364971209556</v>
      </c>
      <c r="AI136" s="344"/>
    </row>
    <row r="137" spans="1:17" ht="15.75" thickBot="1">
      <c r="A137" s="650"/>
      <c r="H137" s="652"/>
      <c r="I137" s="652"/>
      <c r="J137" s="652"/>
      <c r="K137" s="649"/>
      <c r="L137" s="651"/>
      <c r="M137" s="651"/>
      <c r="N137" s="651"/>
      <c r="O137" s="651"/>
      <c r="P137" s="651"/>
      <c r="Q137" s="624"/>
    </row>
    <row r="138" spans="1:35" ht="21" customHeight="1" thickBot="1">
      <c r="A138" s="636" t="s">
        <v>204</v>
      </c>
      <c r="B138" s="665">
        <v>579</v>
      </c>
      <c r="C138" s="666">
        <v>2280398</v>
      </c>
      <c r="D138" s="666">
        <v>1209142</v>
      </c>
      <c r="E138" s="667">
        <f>D138/C138</f>
        <v>0.5302328804007019</v>
      </c>
      <c r="F138" s="666">
        <v>44478</v>
      </c>
      <c r="G138" s="668">
        <v>1163559</v>
      </c>
      <c r="H138" s="669">
        <v>169106</v>
      </c>
      <c r="I138" s="670">
        <v>44912</v>
      </c>
      <c r="J138" s="670">
        <v>60406</v>
      </c>
      <c r="K138" s="671">
        <v>184388</v>
      </c>
      <c r="L138" s="670">
        <v>193193</v>
      </c>
      <c r="M138" s="670">
        <v>184722</v>
      </c>
      <c r="N138" s="670">
        <v>100288</v>
      </c>
      <c r="O138" s="670">
        <v>162251</v>
      </c>
      <c r="P138" s="672">
        <v>64293</v>
      </c>
      <c r="Q138" s="624"/>
      <c r="R138" s="636" t="s">
        <v>204</v>
      </c>
      <c r="S138" s="665">
        <v>579</v>
      </c>
      <c r="T138" s="666">
        <v>2280398</v>
      </c>
      <c r="U138" s="666">
        <v>1209142</v>
      </c>
      <c r="V138" s="667">
        <f>U138/T138</f>
        <v>0.5302328804007019</v>
      </c>
      <c r="W138" s="666">
        <v>44478</v>
      </c>
      <c r="X138" s="668">
        <v>1163559</v>
      </c>
      <c r="Y138" s="641">
        <f aca="true" t="shared" si="48" ref="Y138:AG138">H138/$G138</f>
        <v>0.14533513126536773</v>
      </c>
      <c r="Z138" s="641">
        <f t="shared" si="48"/>
        <v>0.038598816218172</v>
      </c>
      <c r="AA138" s="641">
        <f t="shared" si="48"/>
        <v>0.05191485777687251</v>
      </c>
      <c r="AB138" s="641">
        <f t="shared" si="48"/>
        <v>0.1584689732106408</v>
      </c>
      <c r="AC138" s="641">
        <f t="shared" si="48"/>
        <v>0.16603627319285055</v>
      </c>
      <c r="AD138" s="641">
        <f t="shared" si="48"/>
        <v>0.15875602354500287</v>
      </c>
      <c r="AE138" s="641">
        <f t="shared" si="48"/>
        <v>0.08619073033683723</v>
      </c>
      <c r="AF138" s="641">
        <f t="shared" si="48"/>
        <v>0.13944372395383475</v>
      </c>
      <c r="AG138" s="641">
        <f t="shared" si="48"/>
        <v>0.05525547050042155</v>
      </c>
      <c r="AI138" s="344"/>
    </row>
    <row r="139" spans="8:17" ht="15.75" thickBot="1">
      <c r="H139" s="651"/>
      <c r="I139" s="651"/>
      <c r="J139" s="651"/>
      <c r="K139" s="649"/>
      <c r="L139" s="651"/>
      <c r="M139" s="651"/>
      <c r="N139" s="651"/>
      <c r="O139" s="651"/>
      <c r="P139" s="651"/>
      <c r="Q139" s="624"/>
    </row>
    <row r="140" spans="1:35" ht="24" thickBot="1">
      <c r="A140" s="635" t="s">
        <v>206</v>
      </c>
      <c r="B140" s="637"/>
      <c r="C140" s="637">
        <f>C136-C138</f>
        <v>-24757</v>
      </c>
      <c r="D140" s="637">
        <f aca="true" t="shared" si="49" ref="D140:P140">D136-D138</f>
        <v>-29465</v>
      </c>
      <c r="E140" s="638">
        <f t="shared" si="49"/>
        <v>-0.0072431847886785805</v>
      </c>
      <c r="F140" s="637">
        <f t="shared" si="49"/>
        <v>17606</v>
      </c>
      <c r="G140" s="637">
        <f t="shared" si="49"/>
        <v>-45827</v>
      </c>
      <c r="H140" s="639">
        <f t="shared" si="49"/>
        <v>-13033.5</v>
      </c>
      <c r="I140" s="639">
        <f t="shared" si="49"/>
        <v>-7440</v>
      </c>
      <c r="J140" s="639">
        <f t="shared" si="49"/>
        <v>676.5</v>
      </c>
      <c r="K140" s="640">
        <f t="shared" si="49"/>
        <v>-34253.100000000006</v>
      </c>
      <c r="L140" s="639">
        <f t="shared" si="49"/>
        <v>-3365.899999999994</v>
      </c>
      <c r="M140" s="639">
        <f t="shared" si="49"/>
        <v>-10632</v>
      </c>
      <c r="N140" s="639">
        <f t="shared" si="49"/>
        <v>-47</v>
      </c>
      <c r="O140" s="639">
        <f t="shared" si="49"/>
        <v>3342</v>
      </c>
      <c r="P140" s="639">
        <f t="shared" si="49"/>
        <v>19038</v>
      </c>
      <c r="Q140" s="624"/>
      <c r="R140" s="635" t="s">
        <v>206</v>
      </c>
      <c r="S140" s="637"/>
      <c r="T140" s="637">
        <f>T136-T138</f>
        <v>-22130</v>
      </c>
      <c r="U140" s="637">
        <f>U136-U138</f>
        <v>-31099</v>
      </c>
      <c r="V140" s="638">
        <f>V136-V138</f>
        <v>-0.008575132073222691</v>
      </c>
      <c r="W140" s="637">
        <f>W136-W138</f>
        <v>16592</v>
      </c>
      <c r="X140" s="637">
        <f>X136-X138</f>
        <v>-47448</v>
      </c>
      <c r="Y140" s="641">
        <f aca="true" t="shared" si="50" ref="Y140:AG140">Y136-Y138</f>
        <v>-0.005701927599372658</v>
      </c>
      <c r="Z140" s="641">
        <f>Z136-Z138</f>
        <v>-0.005073785173163002</v>
      </c>
      <c r="AA140" s="641">
        <f t="shared" si="50"/>
        <v>0.0027337520866725917</v>
      </c>
      <c r="AB140" s="641">
        <f t="shared" si="50"/>
        <v>-0.02414795529221314</v>
      </c>
      <c r="AC140" s="641">
        <f t="shared" si="50"/>
        <v>0.0037961195453013463</v>
      </c>
      <c r="AD140" s="641">
        <f t="shared" si="50"/>
        <v>-0.0030031239232688745</v>
      </c>
      <c r="AE140" s="641">
        <f t="shared" si="50"/>
        <v>0.0034917695826425788</v>
      </c>
      <c r="AF140" s="641">
        <f t="shared" si="50"/>
        <v>0.008707174472621676</v>
      </c>
      <c r="AG140" s="653">
        <f t="shared" si="50"/>
        <v>0.01929817921167401</v>
      </c>
      <c r="AI140" s="344"/>
    </row>
    <row r="143" ht="15">
      <c r="J143" s="624"/>
    </row>
  </sheetData>
  <sheetProtection selectLockedCells="1" selectUnlockedCells="1"/>
  <mergeCells count="140">
    <mergeCell ref="X128:X129"/>
    <mergeCell ref="Y128:AG128"/>
    <mergeCell ref="H128:P128"/>
    <mergeCell ref="S128:S129"/>
    <mergeCell ref="T128:T129"/>
    <mergeCell ref="U128:U129"/>
    <mergeCell ref="V128:V129"/>
    <mergeCell ref="W128:W129"/>
    <mergeCell ref="B128:B129"/>
    <mergeCell ref="C128:C129"/>
    <mergeCell ref="D128:D129"/>
    <mergeCell ref="E128:E129"/>
    <mergeCell ref="F128:F129"/>
    <mergeCell ref="G128:G129"/>
    <mergeCell ref="H73:P73"/>
    <mergeCell ref="S73:S74"/>
    <mergeCell ref="B73:B74"/>
    <mergeCell ref="C73:C74"/>
    <mergeCell ref="D73:D74"/>
    <mergeCell ref="E73:E74"/>
    <mergeCell ref="F73:F74"/>
    <mergeCell ref="G73:G74"/>
    <mergeCell ref="D58:D59"/>
    <mergeCell ref="E58:E59"/>
    <mergeCell ref="F58:F59"/>
    <mergeCell ref="G58:G59"/>
    <mergeCell ref="A71:P71"/>
    <mergeCell ref="R71:AG71"/>
    <mergeCell ref="T58:T59"/>
    <mergeCell ref="U58:U59"/>
    <mergeCell ref="V58:V59"/>
    <mergeCell ref="H58:P58"/>
    <mergeCell ref="S58:S59"/>
    <mergeCell ref="X58:X59"/>
    <mergeCell ref="H31:P31"/>
    <mergeCell ref="S31:S32"/>
    <mergeCell ref="W58:W59"/>
    <mergeCell ref="A28:P28"/>
    <mergeCell ref="R28:AG28"/>
    <mergeCell ref="A56:P56"/>
    <mergeCell ref="R56:AG56"/>
    <mergeCell ref="B58:B59"/>
    <mergeCell ref="C58:C59"/>
    <mergeCell ref="Y58:AG58"/>
    <mergeCell ref="A29:P29"/>
    <mergeCell ref="R29:AG29"/>
    <mergeCell ref="B31:B32"/>
    <mergeCell ref="C31:C32"/>
    <mergeCell ref="D31:D32"/>
    <mergeCell ref="E31:E32"/>
    <mergeCell ref="T31:T32"/>
    <mergeCell ref="U31:U32"/>
    <mergeCell ref="F31:F32"/>
    <mergeCell ref="G31:G32"/>
    <mergeCell ref="Y134:AG134"/>
    <mergeCell ref="G134:G135"/>
    <mergeCell ref="H134:P134"/>
    <mergeCell ref="S134:S135"/>
    <mergeCell ref="T134:T135"/>
    <mergeCell ref="U134:U135"/>
    <mergeCell ref="V134:V135"/>
    <mergeCell ref="W124:W125"/>
    <mergeCell ref="X124:X125"/>
    <mergeCell ref="Y124:AG124"/>
    <mergeCell ref="B134:B135"/>
    <mergeCell ref="C134:C135"/>
    <mergeCell ref="D134:D135"/>
    <mergeCell ref="E134:E135"/>
    <mergeCell ref="F134:F135"/>
    <mergeCell ref="W134:W135"/>
    <mergeCell ref="X134:X135"/>
    <mergeCell ref="G124:G125"/>
    <mergeCell ref="H124:P124"/>
    <mergeCell ref="S124:S125"/>
    <mergeCell ref="T124:T125"/>
    <mergeCell ref="U124:U125"/>
    <mergeCell ref="V124:V125"/>
    <mergeCell ref="G118:G119"/>
    <mergeCell ref="H118:P118"/>
    <mergeCell ref="S118:S119"/>
    <mergeCell ref="T118:T119"/>
    <mergeCell ref="U118:U119"/>
    <mergeCell ref="Y118:AG118"/>
    <mergeCell ref="B124:B125"/>
    <mergeCell ref="C124:C125"/>
    <mergeCell ref="D124:D125"/>
    <mergeCell ref="E124:E125"/>
    <mergeCell ref="F124:F125"/>
    <mergeCell ref="B118:B119"/>
    <mergeCell ref="C118:C119"/>
    <mergeCell ref="D118:D119"/>
    <mergeCell ref="E118:E119"/>
    <mergeCell ref="F118:F119"/>
    <mergeCell ref="W73:W74"/>
    <mergeCell ref="A97:P97"/>
    <mergeCell ref="R97:AG97"/>
    <mergeCell ref="B98:B99"/>
    <mergeCell ref="C98:C99"/>
    <mergeCell ref="T98:T99"/>
    <mergeCell ref="U98:U99"/>
    <mergeCell ref="S98:S99"/>
    <mergeCell ref="X118:X119"/>
    <mergeCell ref="A70:P70"/>
    <mergeCell ref="R70:AG70"/>
    <mergeCell ref="D98:D99"/>
    <mergeCell ref="E98:E99"/>
    <mergeCell ref="F98:F99"/>
    <mergeCell ref="G98:G99"/>
    <mergeCell ref="H98:P98"/>
    <mergeCell ref="T73:T74"/>
    <mergeCell ref="U73:U74"/>
    <mergeCell ref="V73:V74"/>
    <mergeCell ref="V31:V32"/>
    <mergeCell ref="W31:W32"/>
    <mergeCell ref="X31:X32"/>
    <mergeCell ref="Y98:AG98"/>
    <mergeCell ref="X73:X74"/>
    <mergeCell ref="Y73:AG73"/>
    <mergeCell ref="Y31:AG31"/>
    <mergeCell ref="V98:V99"/>
    <mergeCell ref="W98:W99"/>
    <mergeCell ref="X98:X99"/>
    <mergeCell ref="A1:P1"/>
    <mergeCell ref="B3:B4"/>
    <mergeCell ref="C3:C4"/>
    <mergeCell ref="D3:D4"/>
    <mergeCell ref="E3:E4"/>
    <mergeCell ref="F3:F4"/>
    <mergeCell ref="G3:G4"/>
    <mergeCell ref="H3:P3"/>
    <mergeCell ref="V118:V119"/>
    <mergeCell ref="W118:W119"/>
    <mergeCell ref="R1:AG1"/>
    <mergeCell ref="S3:S4"/>
    <mergeCell ref="T3:T4"/>
    <mergeCell ref="U3:U4"/>
    <mergeCell ref="V3:V4"/>
    <mergeCell ref="W3:W4"/>
    <mergeCell ref="X3:X4"/>
    <mergeCell ref="Y3:AG3"/>
  </mergeCells>
  <printOptions/>
  <pageMargins left="0.07" right="0.03958333333333333" top="0.05" bottom="0.1" header="0" footer="0.01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59"/>
  <sheetViews>
    <sheetView zoomScalePageLayoutView="0" workbookViewId="0" topLeftCell="A1">
      <selection activeCell="A1" sqref="A1:IV1"/>
    </sheetView>
  </sheetViews>
  <sheetFormatPr defaultColWidth="11.421875" defaultRowHeight="15"/>
  <cols>
    <col min="1" max="1" width="40.00390625" style="1" customWidth="1"/>
    <col min="2" max="2" width="8.7109375" style="2" customWidth="1"/>
    <col min="3" max="3" width="8.00390625" style="2" customWidth="1"/>
    <col min="4" max="4" width="8.00390625" style="2" bestFit="1" customWidth="1"/>
    <col min="5" max="5" width="11.28125" style="3" customWidth="1"/>
    <col min="6" max="6" width="8.28125" style="2" customWidth="1"/>
    <col min="7" max="7" width="8.7109375" style="2" customWidth="1"/>
    <col min="8" max="10" width="6.28125" style="2" customWidth="1"/>
    <col min="11" max="11" width="6.28125" style="4" customWidth="1"/>
    <col min="12" max="16" width="6.28125" style="2" customWidth="1"/>
    <col min="17" max="17" width="0.85546875" style="2" customWidth="1"/>
    <col min="18" max="18" width="36.00390625" style="1" hidden="1" customWidth="1"/>
    <col min="19" max="21" width="8.28125" style="2" hidden="1" customWidth="1"/>
    <col min="22" max="22" width="8.28125" style="3" hidden="1" customWidth="1"/>
    <col min="23" max="24" width="8.28125" style="2" hidden="1" customWidth="1"/>
    <col min="25" max="27" width="6.421875" style="11" hidden="1" customWidth="1"/>
    <col min="28" max="28" width="6.421875" style="317" hidden="1" customWidth="1"/>
    <col min="29" max="33" width="6.421875" style="11" hidden="1" customWidth="1"/>
    <col min="34" max="35" width="0" style="2" hidden="1" customWidth="1"/>
    <col min="36" max="16384" width="11.421875" style="2" customWidth="1"/>
  </cols>
  <sheetData>
    <row r="1" spans="1:33" s="6" customFormat="1" ht="26.25" customHeight="1">
      <c r="A1" s="677" t="s">
        <v>126</v>
      </c>
      <c r="B1" s="677"/>
      <c r="C1" s="677"/>
      <c r="D1" s="677"/>
      <c r="E1" s="677"/>
      <c r="F1" s="677"/>
      <c r="G1" s="677"/>
      <c r="H1" s="677"/>
      <c r="I1" s="677"/>
      <c r="J1" s="677"/>
      <c r="K1" s="677"/>
      <c r="L1" s="677"/>
      <c r="M1" s="677"/>
      <c r="N1" s="677"/>
      <c r="O1" s="677"/>
      <c r="P1" s="677"/>
      <c r="R1" s="677" t="s">
        <v>0</v>
      </c>
      <c r="S1" s="677"/>
      <c r="T1" s="677"/>
      <c r="U1" s="677"/>
      <c r="V1" s="677"/>
      <c r="W1" s="677"/>
      <c r="X1" s="677"/>
      <c r="Y1" s="677"/>
      <c r="Z1" s="677"/>
      <c r="AA1" s="677"/>
      <c r="AB1" s="677"/>
      <c r="AC1" s="677"/>
      <c r="AD1" s="677"/>
      <c r="AE1" s="677"/>
      <c r="AF1" s="677"/>
      <c r="AG1" s="677"/>
    </row>
    <row r="2" spans="1:33" s="6" customFormat="1" ht="81.75" customHeight="1" thickBot="1">
      <c r="A2" s="7"/>
      <c r="B2" s="5"/>
      <c r="C2" s="5"/>
      <c r="D2" s="5"/>
      <c r="E2" s="8"/>
      <c r="F2" s="5"/>
      <c r="G2" s="5"/>
      <c r="H2" s="5"/>
      <c r="I2" s="5"/>
      <c r="J2" s="5"/>
      <c r="K2" s="9"/>
      <c r="L2" s="5"/>
      <c r="M2" s="5"/>
      <c r="N2" s="5"/>
      <c r="O2" s="5"/>
      <c r="P2" s="5"/>
      <c r="R2" s="7"/>
      <c r="S2" s="5"/>
      <c r="T2" s="5"/>
      <c r="U2" s="5"/>
      <c r="V2" s="8"/>
      <c r="W2" s="5"/>
      <c r="X2" s="5"/>
      <c r="Y2" s="284"/>
      <c r="Z2" s="284"/>
      <c r="AA2" s="284"/>
      <c r="AB2" s="285"/>
      <c r="AC2" s="284"/>
      <c r="AD2" s="284"/>
      <c r="AE2" s="284"/>
      <c r="AF2" s="284"/>
      <c r="AG2" s="284"/>
    </row>
    <row r="3" spans="1:33" s="11" customFormat="1" ht="21.75" customHeight="1" thickBot="1">
      <c r="A3" s="12"/>
      <c r="B3" s="705" t="s">
        <v>1</v>
      </c>
      <c r="C3" s="699" t="s">
        <v>2</v>
      </c>
      <c r="D3" s="699" t="s">
        <v>3</v>
      </c>
      <c r="E3" s="707" t="s">
        <v>4</v>
      </c>
      <c r="F3" s="699" t="s">
        <v>5</v>
      </c>
      <c r="G3" s="709" t="s">
        <v>6</v>
      </c>
      <c r="H3" s="680" t="s">
        <v>7</v>
      </c>
      <c r="I3" s="680"/>
      <c r="J3" s="680"/>
      <c r="K3" s="680"/>
      <c r="L3" s="680"/>
      <c r="M3" s="680"/>
      <c r="N3" s="680"/>
      <c r="O3" s="680"/>
      <c r="P3" s="680"/>
      <c r="Q3" s="6"/>
      <c r="R3" s="10" t="s">
        <v>132</v>
      </c>
      <c r="S3" s="705" t="s">
        <v>1</v>
      </c>
      <c r="T3" s="699" t="s">
        <v>2</v>
      </c>
      <c r="U3" s="699" t="s">
        <v>3</v>
      </c>
      <c r="V3" s="707" t="s">
        <v>4</v>
      </c>
      <c r="W3" s="699" t="s">
        <v>5</v>
      </c>
      <c r="X3" s="709" t="s">
        <v>6</v>
      </c>
      <c r="Y3" s="691" t="s">
        <v>7</v>
      </c>
      <c r="Z3" s="692"/>
      <c r="AA3" s="692"/>
      <c r="AB3" s="692"/>
      <c r="AC3" s="692"/>
      <c r="AD3" s="692"/>
      <c r="AE3" s="692"/>
      <c r="AF3" s="692"/>
      <c r="AG3" s="693"/>
    </row>
    <row r="4" spans="1:33" s="11" customFormat="1" ht="27" thickBot="1">
      <c r="A4" s="12"/>
      <c r="B4" s="705"/>
      <c r="C4" s="699"/>
      <c r="D4" s="699"/>
      <c r="E4" s="707"/>
      <c r="F4" s="699"/>
      <c r="G4" s="709"/>
      <c r="H4" s="13" t="s">
        <v>8</v>
      </c>
      <c r="I4" s="14" t="s">
        <v>9</v>
      </c>
      <c r="J4" s="14" t="s">
        <v>10</v>
      </c>
      <c r="K4" s="15" t="s">
        <v>11</v>
      </c>
      <c r="L4" s="14" t="s">
        <v>12</v>
      </c>
      <c r="M4" s="14" t="s">
        <v>13</v>
      </c>
      <c r="N4" s="14" t="s">
        <v>14</v>
      </c>
      <c r="O4" s="14" t="s">
        <v>15</v>
      </c>
      <c r="P4" s="16" t="s">
        <v>16</v>
      </c>
      <c r="Q4" s="6"/>
      <c r="R4" s="12"/>
      <c r="S4" s="715"/>
      <c r="T4" s="716"/>
      <c r="U4" s="716"/>
      <c r="V4" s="712"/>
      <c r="W4" s="716"/>
      <c r="X4" s="717"/>
      <c r="Y4" s="286" t="s">
        <v>8</v>
      </c>
      <c r="Z4" s="287" t="s">
        <v>9</v>
      </c>
      <c r="AA4" s="287" t="s">
        <v>10</v>
      </c>
      <c r="AB4" s="288" t="s">
        <v>11</v>
      </c>
      <c r="AC4" s="287" t="s">
        <v>12</v>
      </c>
      <c r="AD4" s="287" t="s">
        <v>13</v>
      </c>
      <c r="AE4" s="287" t="s">
        <v>14</v>
      </c>
      <c r="AF4" s="287" t="s">
        <v>15</v>
      </c>
      <c r="AG4" s="289" t="s">
        <v>16</v>
      </c>
    </row>
    <row r="5" spans="1:33" ht="19.5" thickBot="1">
      <c r="A5" s="65" t="s">
        <v>17</v>
      </c>
      <c r="B5" s="19">
        <v>20</v>
      </c>
      <c r="C5" s="20">
        <v>17693</v>
      </c>
      <c r="D5" s="20">
        <v>7575</v>
      </c>
      <c r="E5" s="21">
        <f>D5/C5</f>
        <v>0.4281354207878822</v>
      </c>
      <c r="F5" s="20">
        <v>123</v>
      </c>
      <c r="G5" s="22">
        <v>7450</v>
      </c>
      <c r="H5" s="19">
        <v>9</v>
      </c>
      <c r="I5" s="20">
        <v>1</v>
      </c>
      <c r="J5" s="20"/>
      <c r="K5" s="23">
        <v>3</v>
      </c>
      <c r="L5" s="20">
        <v>1</v>
      </c>
      <c r="M5" s="20">
        <v>1</v>
      </c>
      <c r="N5" s="20"/>
      <c r="O5" s="20">
        <v>4</v>
      </c>
      <c r="P5" s="22">
        <v>1</v>
      </c>
      <c r="R5" s="65" t="s">
        <v>17</v>
      </c>
      <c r="S5" s="19">
        <v>20</v>
      </c>
      <c r="T5" s="20">
        <v>17693</v>
      </c>
      <c r="U5" s="20">
        <v>7575</v>
      </c>
      <c r="V5" s="21">
        <f>U5/T5</f>
        <v>0.4281354207878822</v>
      </c>
      <c r="W5" s="20">
        <v>123</v>
      </c>
      <c r="X5" s="22">
        <v>7450</v>
      </c>
      <c r="Y5" s="298">
        <f>H5/$S5</f>
        <v>0.45</v>
      </c>
      <c r="Z5" s="298">
        <f aca="true" t="shared" si="0" ref="Z5:AG5">I5/$S5</f>
        <v>0.05</v>
      </c>
      <c r="AA5" s="298"/>
      <c r="AB5" s="299">
        <f t="shared" si="0"/>
        <v>0.15</v>
      </c>
      <c r="AC5" s="298">
        <f t="shared" si="0"/>
        <v>0.05</v>
      </c>
      <c r="AD5" s="298">
        <f t="shared" si="0"/>
        <v>0.05</v>
      </c>
      <c r="AE5" s="298"/>
      <c r="AF5" s="298">
        <f t="shared" si="0"/>
        <v>0.2</v>
      </c>
      <c r="AG5" s="298">
        <f t="shared" si="0"/>
        <v>0.05</v>
      </c>
    </row>
    <row r="6" spans="1:33" ht="19.5" thickBot="1">
      <c r="A6" s="65" t="s">
        <v>18</v>
      </c>
      <c r="B6" s="19">
        <v>15</v>
      </c>
      <c r="C6" s="20">
        <v>38388</v>
      </c>
      <c r="D6" s="20">
        <v>24754</v>
      </c>
      <c r="E6" s="21">
        <v>0.645651328580687</v>
      </c>
      <c r="F6" s="20">
        <f>D6-G6</f>
        <v>1086</v>
      </c>
      <c r="G6" s="22">
        <v>23668</v>
      </c>
      <c r="H6" s="19">
        <v>2</v>
      </c>
      <c r="I6" s="20"/>
      <c r="J6" s="20"/>
      <c r="K6" s="23">
        <v>1</v>
      </c>
      <c r="L6" s="20">
        <v>3</v>
      </c>
      <c r="M6" s="20">
        <v>5</v>
      </c>
      <c r="N6" s="20">
        <v>1</v>
      </c>
      <c r="O6" s="20">
        <v>2</v>
      </c>
      <c r="P6" s="22">
        <v>1</v>
      </c>
      <c r="R6" s="65" t="s">
        <v>18</v>
      </c>
      <c r="S6" s="19">
        <v>15</v>
      </c>
      <c r="T6" s="20">
        <v>30194</v>
      </c>
      <c r="U6" s="20">
        <v>20732</v>
      </c>
      <c r="V6" s="21">
        <f>U6/T6</f>
        <v>0.686626482082533</v>
      </c>
      <c r="W6" s="20"/>
      <c r="X6" s="22">
        <v>19817</v>
      </c>
      <c r="Y6" s="298"/>
      <c r="Z6" s="298"/>
      <c r="AA6" s="298"/>
      <c r="AB6" s="299"/>
      <c r="AC6" s="298"/>
      <c r="AD6" s="298"/>
      <c r="AE6" s="298"/>
      <c r="AF6" s="298"/>
      <c r="AG6" s="298"/>
    </row>
    <row r="7" spans="1:33" ht="15" hidden="1">
      <c r="A7" s="24" t="s">
        <v>19</v>
      </c>
      <c r="B7" s="25"/>
      <c r="C7" s="26"/>
      <c r="D7" s="26"/>
      <c r="E7" s="27"/>
      <c r="F7" s="26"/>
      <c r="G7" s="28"/>
      <c r="H7" s="29"/>
      <c r="I7" s="30"/>
      <c r="J7" s="30"/>
      <c r="K7" s="31"/>
      <c r="L7" s="30"/>
      <c r="M7" s="30"/>
      <c r="N7" s="30"/>
      <c r="O7" s="30"/>
      <c r="P7" s="32"/>
      <c r="R7" s="180" t="s">
        <v>19</v>
      </c>
      <c r="S7" s="183"/>
      <c r="T7" s="184"/>
      <c r="U7" s="184"/>
      <c r="V7" s="185"/>
      <c r="W7" s="184"/>
      <c r="X7" s="186"/>
      <c r="Y7" s="294"/>
      <c r="Z7" s="294"/>
      <c r="AA7" s="294"/>
      <c r="AB7" s="295"/>
      <c r="AC7" s="294"/>
      <c r="AD7" s="294"/>
      <c r="AE7" s="294"/>
      <c r="AF7" s="294"/>
      <c r="AG7" s="294"/>
    </row>
    <row r="8" spans="1:33" ht="22.5" hidden="1">
      <c r="A8" s="33" t="s">
        <v>20</v>
      </c>
      <c r="B8" s="34"/>
      <c r="C8" s="35"/>
      <c r="D8" s="35"/>
      <c r="E8" s="36"/>
      <c r="F8" s="35"/>
      <c r="G8" s="37"/>
      <c r="H8" s="38"/>
      <c r="I8" s="39"/>
      <c r="J8" s="39"/>
      <c r="K8" s="40"/>
      <c r="L8" s="39"/>
      <c r="M8" s="39"/>
      <c r="N8" s="39"/>
      <c r="O8" s="39"/>
      <c r="P8" s="41"/>
      <c r="R8" s="181" t="s">
        <v>20</v>
      </c>
      <c r="S8" s="187"/>
      <c r="T8" s="35"/>
      <c r="U8" s="35"/>
      <c r="V8" s="36"/>
      <c r="W8" s="35"/>
      <c r="X8" s="188"/>
      <c r="Y8" s="294"/>
      <c r="Z8" s="294"/>
      <c r="AA8" s="294"/>
      <c r="AB8" s="295"/>
      <c r="AC8" s="294"/>
      <c r="AD8" s="294"/>
      <c r="AE8" s="294"/>
      <c r="AF8" s="294"/>
      <c r="AG8" s="294"/>
    </row>
    <row r="9" spans="1:33" ht="15" hidden="1">
      <c r="A9" s="33" t="s">
        <v>21</v>
      </c>
      <c r="B9" s="34">
        <v>7</v>
      </c>
      <c r="C9" s="35"/>
      <c r="D9" s="35"/>
      <c r="E9" s="36"/>
      <c r="F9" s="35"/>
      <c r="G9" s="37"/>
      <c r="H9" s="38"/>
      <c r="I9" s="39"/>
      <c r="J9" s="39"/>
      <c r="K9" s="40"/>
      <c r="L9" s="39"/>
      <c r="M9" s="39"/>
      <c r="N9" s="39"/>
      <c r="O9" s="39"/>
      <c r="P9" s="41"/>
      <c r="R9" s="181" t="s">
        <v>21</v>
      </c>
      <c r="S9" s="187">
        <v>7</v>
      </c>
      <c r="T9" s="35"/>
      <c r="U9" s="35"/>
      <c r="V9" s="36"/>
      <c r="W9" s="35"/>
      <c r="X9" s="188"/>
      <c r="Y9" s="294"/>
      <c r="Z9" s="294"/>
      <c r="AA9" s="294"/>
      <c r="AB9" s="295"/>
      <c r="AC9" s="294"/>
      <c r="AD9" s="294"/>
      <c r="AE9" s="294"/>
      <c r="AF9" s="294"/>
      <c r="AG9" s="294"/>
    </row>
    <row r="10" spans="1:33" ht="22.5" hidden="1">
      <c r="A10" s="33" t="s">
        <v>22</v>
      </c>
      <c r="B10" s="34">
        <v>10</v>
      </c>
      <c r="C10" s="35"/>
      <c r="D10" s="35"/>
      <c r="E10" s="36"/>
      <c r="F10" s="35"/>
      <c r="G10" s="37"/>
      <c r="H10" s="38"/>
      <c r="I10" s="39"/>
      <c r="J10" s="39"/>
      <c r="K10" s="40"/>
      <c r="L10" s="39"/>
      <c r="M10" s="39"/>
      <c r="N10" s="39"/>
      <c r="O10" s="39"/>
      <c r="P10" s="41"/>
      <c r="R10" s="181" t="s">
        <v>22</v>
      </c>
      <c r="S10" s="187">
        <v>10</v>
      </c>
      <c r="T10" s="35"/>
      <c r="U10" s="35"/>
      <c r="V10" s="36"/>
      <c r="W10" s="35"/>
      <c r="X10" s="188"/>
      <c r="Y10" s="294"/>
      <c r="Z10" s="294"/>
      <c r="AA10" s="294"/>
      <c r="AB10" s="295"/>
      <c r="AC10" s="294"/>
      <c r="AD10" s="294"/>
      <c r="AE10" s="294"/>
      <c r="AF10" s="294"/>
      <c r="AG10" s="294"/>
    </row>
    <row r="11" spans="1:33" ht="15" hidden="1">
      <c r="A11" s="33" t="s">
        <v>23</v>
      </c>
      <c r="B11" s="34">
        <v>10</v>
      </c>
      <c r="C11" s="35"/>
      <c r="D11" s="35"/>
      <c r="E11" s="36"/>
      <c r="F11" s="35"/>
      <c r="G11" s="37"/>
      <c r="H11" s="38"/>
      <c r="I11" s="39"/>
      <c r="J11" s="39"/>
      <c r="K11" s="40"/>
      <c r="L11" s="39"/>
      <c r="M11" s="39"/>
      <c r="N11" s="39"/>
      <c r="O11" s="39"/>
      <c r="P11" s="41"/>
      <c r="R11" s="181" t="s">
        <v>23</v>
      </c>
      <c r="S11" s="187">
        <v>10</v>
      </c>
      <c r="T11" s="35"/>
      <c r="U11" s="35"/>
      <c r="V11" s="36"/>
      <c r="W11" s="35"/>
      <c r="X11" s="188"/>
      <c r="Y11" s="294"/>
      <c r="Z11" s="294"/>
      <c r="AA11" s="294"/>
      <c r="AB11" s="295"/>
      <c r="AC11" s="294"/>
      <c r="AD11" s="294"/>
      <c r="AE11" s="294"/>
      <c r="AF11" s="294"/>
      <c r="AG11" s="294"/>
    </row>
    <row r="12" spans="1:33" ht="15" hidden="1">
      <c r="A12" s="33" t="s">
        <v>24</v>
      </c>
      <c r="B12" s="34"/>
      <c r="C12" s="35"/>
      <c r="D12" s="35"/>
      <c r="E12" s="36"/>
      <c r="F12" s="35"/>
      <c r="G12" s="37"/>
      <c r="H12" s="38"/>
      <c r="I12" s="39"/>
      <c r="J12" s="39"/>
      <c r="K12" s="40"/>
      <c r="L12" s="39"/>
      <c r="M12" s="39"/>
      <c r="N12" s="39"/>
      <c r="O12" s="39"/>
      <c r="P12" s="41"/>
      <c r="R12" s="181" t="s">
        <v>24</v>
      </c>
      <c r="S12" s="187"/>
      <c r="T12" s="35"/>
      <c r="U12" s="35"/>
      <c r="V12" s="36"/>
      <c r="W12" s="35"/>
      <c r="X12" s="188"/>
      <c r="Y12" s="294"/>
      <c r="Z12" s="294"/>
      <c r="AA12" s="294"/>
      <c r="AB12" s="295"/>
      <c r="AC12" s="294"/>
      <c r="AD12" s="294"/>
      <c r="AE12" s="294"/>
      <c r="AF12" s="294"/>
      <c r="AG12" s="294"/>
    </row>
    <row r="13" spans="1:33" ht="22.5" hidden="1">
      <c r="A13" s="33" t="s">
        <v>25</v>
      </c>
      <c r="B13" s="34"/>
      <c r="C13" s="35"/>
      <c r="D13" s="35"/>
      <c r="E13" s="36"/>
      <c r="F13" s="35"/>
      <c r="G13" s="37"/>
      <c r="H13" s="38"/>
      <c r="I13" s="39"/>
      <c r="J13" s="39"/>
      <c r="K13" s="40"/>
      <c r="L13" s="39"/>
      <c r="M13" s="39"/>
      <c r="N13" s="39"/>
      <c r="O13" s="39"/>
      <c r="P13" s="41"/>
      <c r="R13" s="181" t="s">
        <v>25</v>
      </c>
      <c r="S13" s="187"/>
      <c r="T13" s="35"/>
      <c r="U13" s="35"/>
      <c r="V13" s="36"/>
      <c r="W13" s="35"/>
      <c r="X13" s="188"/>
      <c r="Y13" s="294"/>
      <c r="Z13" s="294"/>
      <c r="AA13" s="294"/>
      <c r="AB13" s="295"/>
      <c r="AC13" s="294"/>
      <c r="AD13" s="294"/>
      <c r="AE13" s="294"/>
      <c r="AF13" s="294"/>
      <c r="AG13" s="294"/>
    </row>
    <row r="14" spans="1:33" ht="15" hidden="1">
      <c r="A14" s="33" t="s">
        <v>26</v>
      </c>
      <c r="B14" s="34"/>
      <c r="C14" s="35"/>
      <c r="D14" s="35"/>
      <c r="E14" s="36"/>
      <c r="F14" s="35"/>
      <c r="G14" s="37"/>
      <c r="H14" s="38"/>
      <c r="I14" s="39"/>
      <c r="J14" s="39"/>
      <c r="K14" s="40"/>
      <c r="L14" s="39"/>
      <c r="M14" s="39"/>
      <c r="N14" s="39"/>
      <c r="O14" s="39"/>
      <c r="P14" s="41"/>
      <c r="R14" s="181" t="s">
        <v>26</v>
      </c>
      <c r="S14" s="187"/>
      <c r="T14" s="35"/>
      <c r="U14" s="35"/>
      <c r="V14" s="36"/>
      <c r="W14" s="35"/>
      <c r="X14" s="188"/>
      <c r="Y14" s="294"/>
      <c r="Z14" s="294"/>
      <c r="AA14" s="294"/>
      <c r="AB14" s="295"/>
      <c r="AC14" s="294"/>
      <c r="AD14" s="294"/>
      <c r="AE14" s="294"/>
      <c r="AF14" s="294"/>
      <c r="AG14" s="294"/>
    </row>
    <row r="15" spans="1:33" ht="15" hidden="1">
      <c r="A15" s="33" t="s">
        <v>27</v>
      </c>
      <c r="B15" s="34"/>
      <c r="C15" s="35"/>
      <c r="D15" s="35"/>
      <c r="E15" s="36"/>
      <c r="F15" s="35"/>
      <c r="G15" s="37"/>
      <c r="H15" s="38"/>
      <c r="I15" s="39"/>
      <c r="J15" s="39"/>
      <c r="K15" s="40"/>
      <c r="L15" s="39"/>
      <c r="M15" s="39"/>
      <c r="N15" s="39"/>
      <c r="O15" s="39"/>
      <c r="P15" s="41"/>
      <c r="R15" s="181" t="s">
        <v>27</v>
      </c>
      <c r="S15" s="187"/>
      <c r="T15" s="35"/>
      <c r="U15" s="35"/>
      <c r="V15" s="36"/>
      <c r="W15" s="35"/>
      <c r="X15" s="188"/>
      <c r="Y15" s="294"/>
      <c r="Z15" s="294"/>
      <c r="AA15" s="294"/>
      <c r="AB15" s="295"/>
      <c r="AC15" s="294"/>
      <c r="AD15" s="294"/>
      <c r="AE15" s="294"/>
      <c r="AF15" s="294"/>
      <c r="AG15" s="294"/>
    </row>
    <row r="16" spans="1:33" ht="22.5" hidden="1">
      <c r="A16" s="33" t="s">
        <v>28</v>
      </c>
      <c r="B16" s="34"/>
      <c r="C16" s="35"/>
      <c r="D16" s="35"/>
      <c r="E16" s="36"/>
      <c r="F16" s="35"/>
      <c r="G16" s="37"/>
      <c r="H16" s="38"/>
      <c r="I16" s="39"/>
      <c r="J16" s="39"/>
      <c r="K16" s="40"/>
      <c r="L16" s="39"/>
      <c r="M16" s="39"/>
      <c r="N16" s="39"/>
      <c r="O16" s="39"/>
      <c r="P16" s="41"/>
      <c r="R16" s="181" t="s">
        <v>28</v>
      </c>
      <c r="S16" s="187"/>
      <c r="T16" s="35"/>
      <c r="U16" s="35"/>
      <c r="V16" s="36"/>
      <c r="W16" s="35"/>
      <c r="X16" s="188"/>
      <c r="Y16" s="294"/>
      <c r="Z16" s="294"/>
      <c r="AA16" s="294"/>
      <c r="AB16" s="295"/>
      <c r="AC16" s="294"/>
      <c r="AD16" s="294"/>
      <c r="AE16" s="294"/>
      <c r="AF16" s="294"/>
      <c r="AG16" s="294"/>
    </row>
    <row r="17" spans="1:33" ht="15.75" hidden="1" thickBot="1">
      <c r="A17" s="42" t="s">
        <v>29</v>
      </c>
      <c r="B17" s="43">
        <v>10</v>
      </c>
      <c r="C17" s="44">
        <v>6274</v>
      </c>
      <c r="D17" s="44">
        <v>4383</v>
      </c>
      <c r="E17" s="45">
        <v>0.6985973860376156</v>
      </c>
      <c r="F17" s="44">
        <v>77</v>
      </c>
      <c r="G17" s="46">
        <v>4306</v>
      </c>
      <c r="H17" s="47"/>
      <c r="I17" s="48"/>
      <c r="J17" s="48">
        <v>1</v>
      </c>
      <c r="K17" s="49">
        <v>2</v>
      </c>
      <c r="L17" s="48">
        <v>2</v>
      </c>
      <c r="M17" s="48"/>
      <c r="N17" s="48">
        <v>4</v>
      </c>
      <c r="O17" s="48">
        <v>1</v>
      </c>
      <c r="P17" s="50"/>
      <c r="R17" s="182" t="s">
        <v>29</v>
      </c>
      <c r="S17" s="189"/>
      <c r="T17" s="190">
        <v>6274</v>
      </c>
      <c r="U17" s="190">
        <v>4383</v>
      </c>
      <c r="V17" s="191">
        <f>U17/T17</f>
        <v>0.6985973860376156</v>
      </c>
      <c r="W17" s="190">
        <v>77</v>
      </c>
      <c r="X17" s="192">
        <v>4306</v>
      </c>
      <c r="Y17" s="294"/>
      <c r="Z17" s="294"/>
      <c r="AA17" s="294"/>
      <c r="AB17" s="295"/>
      <c r="AC17" s="294"/>
      <c r="AD17" s="294"/>
      <c r="AE17" s="294"/>
      <c r="AF17" s="294"/>
      <c r="AG17" s="294"/>
    </row>
    <row r="18" spans="1:33" ht="19.5" hidden="1" thickBot="1">
      <c r="A18" s="17" t="s">
        <v>30</v>
      </c>
      <c r="B18" s="51">
        <v>42</v>
      </c>
      <c r="C18" s="52">
        <v>36468</v>
      </c>
      <c r="D18" s="52">
        <v>25115</v>
      </c>
      <c r="E18" s="52">
        <v>0.6886859712624767</v>
      </c>
      <c r="F18" s="52">
        <v>77</v>
      </c>
      <c r="G18" s="53">
        <v>24123</v>
      </c>
      <c r="H18" s="54"/>
      <c r="I18" s="52"/>
      <c r="J18" s="52"/>
      <c r="K18" s="55"/>
      <c r="L18" s="52"/>
      <c r="M18" s="52"/>
      <c r="N18" s="52"/>
      <c r="O18" s="52"/>
      <c r="P18" s="53"/>
      <c r="R18" s="17" t="s">
        <v>30</v>
      </c>
      <c r="S18" s="61">
        <f>SUM(S6:S17)</f>
        <v>42</v>
      </c>
      <c r="T18" s="62">
        <f>SUM(T6:T17)</f>
        <v>36468</v>
      </c>
      <c r="U18" s="62">
        <f>SUM(U6:U17)</f>
        <v>25115</v>
      </c>
      <c r="V18" s="56">
        <f>U18/T18</f>
        <v>0.6886859712624767</v>
      </c>
      <c r="W18" s="62">
        <f>SUM(W6:W17)</f>
        <v>77</v>
      </c>
      <c r="X18" s="63">
        <f>SUM(X6:X17)</f>
        <v>24123</v>
      </c>
      <c r="Y18" s="290"/>
      <c r="Z18" s="290"/>
      <c r="AA18" s="290"/>
      <c r="AB18" s="291"/>
      <c r="AC18" s="290"/>
      <c r="AD18" s="290"/>
      <c r="AE18" s="290"/>
      <c r="AF18" s="290"/>
      <c r="AG18" s="290"/>
    </row>
    <row r="19" spans="1:33" ht="19.5" thickBot="1">
      <c r="A19" s="65" t="s">
        <v>31</v>
      </c>
      <c r="B19" s="19">
        <v>15</v>
      </c>
      <c r="C19" s="20">
        <v>23777</v>
      </c>
      <c r="D19" s="20">
        <v>13709</v>
      </c>
      <c r="E19" s="21">
        <v>0.5766</v>
      </c>
      <c r="F19" s="20">
        <v>418</v>
      </c>
      <c r="G19" s="22">
        <v>12969</v>
      </c>
      <c r="H19" s="19">
        <v>3</v>
      </c>
      <c r="I19" s="20"/>
      <c r="J19" s="20"/>
      <c r="K19" s="23">
        <v>7</v>
      </c>
      <c r="L19" s="20">
        <v>1</v>
      </c>
      <c r="M19" s="20">
        <v>1</v>
      </c>
      <c r="N19" s="20">
        <v>2</v>
      </c>
      <c r="O19" s="20">
        <v>1</v>
      </c>
      <c r="P19" s="22"/>
      <c r="R19" s="65" t="s">
        <v>31</v>
      </c>
      <c r="S19" s="19">
        <v>15</v>
      </c>
      <c r="T19" s="20">
        <v>23777</v>
      </c>
      <c r="U19" s="20">
        <v>13709</v>
      </c>
      <c r="V19" s="21">
        <v>0.5766</v>
      </c>
      <c r="W19" s="20">
        <v>418</v>
      </c>
      <c r="X19" s="22">
        <v>12969</v>
      </c>
      <c r="Y19" s="298">
        <f>H19/$S19</f>
        <v>0.2</v>
      </c>
      <c r="Z19" s="298"/>
      <c r="AA19" s="298"/>
      <c r="AB19" s="299">
        <f aca="true" t="shared" si="1" ref="AB19:AF20">K19/$S19</f>
        <v>0.4666666666666667</v>
      </c>
      <c r="AC19" s="298">
        <f t="shared" si="1"/>
        <v>0.06666666666666667</v>
      </c>
      <c r="AD19" s="298">
        <f t="shared" si="1"/>
        <v>0.06666666666666667</v>
      </c>
      <c r="AE19" s="298">
        <f t="shared" si="1"/>
        <v>0.13333333333333333</v>
      </c>
      <c r="AF19" s="298">
        <f t="shared" si="1"/>
        <v>0.06666666666666667</v>
      </c>
      <c r="AG19" s="298"/>
    </row>
    <row r="20" spans="1:33" ht="23.25" customHeight="1" thickBot="1">
      <c r="A20" s="65" t="s">
        <v>32</v>
      </c>
      <c r="B20" s="261">
        <v>15</v>
      </c>
      <c r="C20" s="262">
        <v>64633</v>
      </c>
      <c r="D20" s="262">
        <v>47794</v>
      </c>
      <c r="E20" s="263">
        <v>0.7394674547058004</v>
      </c>
      <c r="F20" s="262">
        <v>1215</v>
      </c>
      <c r="G20" s="264">
        <v>46579</v>
      </c>
      <c r="H20" s="66">
        <v>3</v>
      </c>
      <c r="I20" s="67">
        <v>1</v>
      </c>
      <c r="J20" s="67">
        <v>1</v>
      </c>
      <c r="K20" s="68">
        <v>3</v>
      </c>
      <c r="L20" s="67">
        <v>4</v>
      </c>
      <c r="M20" s="67"/>
      <c r="N20" s="67"/>
      <c r="O20" s="67">
        <v>3</v>
      </c>
      <c r="P20" s="69"/>
      <c r="Q20" s="125"/>
      <c r="R20" s="260" t="s">
        <v>32</v>
      </c>
      <c r="S20" s="261">
        <v>15</v>
      </c>
      <c r="T20" s="262">
        <v>64633</v>
      </c>
      <c r="U20" s="262">
        <v>47794</v>
      </c>
      <c r="V20" s="263">
        <f>U20/T20</f>
        <v>0.7394674547058004</v>
      </c>
      <c r="W20" s="262">
        <v>1215</v>
      </c>
      <c r="X20" s="264">
        <v>46579</v>
      </c>
      <c r="Y20" s="292">
        <f>H20/$S20</f>
        <v>0.2</v>
      </c>
      <c r="Z20" s="292">
        <f>I20/$S20</f>
        <v>0.06666666666666667</v>
      </c>
      <c r="AA20" s="292">
        <f>J20/$S20</f>
        <v>0.06666666666666667</v>
      </c>
      <c r="AB20" s="293">
        <f t="shared" si="1"/>
        <v>0.2</v>
      </c>
      <c r="AC20" s="292">
        <f t="shared" si="1"/>
        <v>0.26666666666666666</v>
      </c>
      <c r="AD20" s="292">
        <f t="shared" si="1"/>
        <v>0</v>
      </c>
      <c r="AE20" s="292">
        <f t="shared" si="1"/>
        <v>0</v>
      </c>
      <c r="AF20" s="292">
        <f t="shared" si="1"/>
        <v>0.2</v>
      </c>
      <c r="AG20" s="292">
        <f>P20/$S20</f>
        <v>0</v>
      </c>
    </row>
    <row r="21" spans="1:33" ht="22.5" hidden="1">
      <c r="A21" s="24" t="s">
        <v>33</v>
      </c>
      <c r="B21" s="200">
        <v>5</v>
      </c>
      <c r="C21" s="201">
        <v>147</v>
      </c>
      <c r="D21" s="201">
        <v>113</v>
      </c>
      <c r="E21" s="202">
        <f>D21/C21</f>
        <v>0.7687074829931972</v>
      </c>
      <c r="F21" s="201">
        <v>2</v>
      </c>
      <c r="G21" s="203">
        <v>111</v>
      </c>
      <c r="H21" s="57"/>
      <c r="I21" s="58"/>
      <c r="J21" s="58"/>
      <c r="K21" s="59"/>
      <c r="L21" s="58"/>
      <c r="M21" s="58"/>
      <c r="N21" s="58"/>
      <c r="O21" s="58"/>
      <c r="P21" s="60"/>
      <c r="R21" s="180" t="s">
        <v>33</v>
      </c>
      <c r="S21" s="200">
        <v>5</v>
      </c>
      <c r="T21" s="201">
        <v>147</v>
      </c>
      <c r="U21" s="201">
        <v>113</v>
      </c>
      <c r="V21" s="202">
        <f>U21/T21</f>
        <v>0.7687074829931972</v>
      </c>
      <c r="W21" s="201">
        <v>2</v>
      </c>
      <c r="X21" s="203">
        <v>111</v>
      </c>
      <c r="Y21" s="294"/>
      <c r="Z21" s="294"/>
      <c r="AA21" s="294"/>
      <c r="AB21" s="295"/>
      <c r="AC21" s="294"/>
      <c r="AD21" s="294"/>
      <c r="AE21" s="294"/>
      <c r="AF21" s="294"/>
      <c r="AG21" s="294"/>
    </row>
    <row r="22" spans="1:33" ht="15" hidden="1">
      <c r="A22" s="33" t="s">
        <v>34</v>
      </c>
      <c r="B22" s="204">
        <v>5</v>
      </c>
      <c r="C22" s="198"/>
      <c r="D22" s="198"/>
      <c r="E22" s="199"/>
      <c r="F22" s="198"/>
      <c r="G22" s="205"/>
      <c r="H22" s="38"/>
      <c r="I22" s="39"/>
      <c r="J22" s="39"/>
      <c r="K22" s="40"/>
      <c r="L22" s="39"/>
      <c r="M22" s="39"/>
      <c r="N22" s="39"/>
      <c r="O22" s="39"/>
      <c r="P22" s="41"/>
      <c r="R22" s="181" t="s">
        <v>34</v>
      </c>
      <c r="S22" s="204">
        <v>5</v>
      </c>
      <c r="T22" s="198"/>
      <c r="U22" s="198"/>
      <c r="V22" s="199"/>
      <c r="W22" s="198"/>
      <c r="X22" s="205"/>
      <c r="Y22" s="294"/>
      <c r="Z22" s="294"/>
      <c r="AA22" s="294"/>
      <c r="AB22" s="295"/>
      <c r="AC22" s="294"/>
      <c r="AD22" s="294"/>
      <c r="AE22" s="294"/>
      <c r="AF22" s="294"/>
      <c r="AG22" s="294"/>
    </row>
    <row r="23" spans="1:33" ht="15" hidden="1">
      <c r="A23" s="33" t="s">
        <v>35</v>
      </c>
      <c r="B23" s="204">
        <v>9</v>
      </c>
      <c r="C23" s="198">
        <v>1201</v>
      </c>
      <c r="D23" s="198">
        <v>1022</v>
      </c>
      <c r="E23" s="199">
        <f>D23/C23</f>
        <v>0.8509575353871773</v>
      </c>
      <c r="F23" s="198">
        <v>13</v>
      </c>
      <c r="G23" s="205">
        <v>1009</v>
      </c>
      <c r="H23" s="38"/>
      <c r="I23" s="39"/>
      <c r="J23" s="39"/>
      <c r="K23" s="40"/>
      <c r="L23" s="39"/>
      <c r="M23" s="39"/>
      <c r="N23" s="39"/>
      <c r="O23" s="39"/>
      <c r="P23" s="41"/>
      <c r="R23" s="181" t="s">
        <v>35</v>
      </c>
      <c r="S23" s="204">
        <v>9</v>
      </c>
      <c r="T23" s="198">
        <v>1201</v>
      </c>
      <c r="U23" s="198">
        <v>1022</v>
      </c>
      <c r="V23" s="199">
        <f>U23/T23</f>
        <v>0.8509575353871773</v>
      </c>
      <c r="W23" s="198">
        <v>13</v>
      </c>
      <c r="X23" s="205">
        <v>1009</v>
      </c>
      <c r="Y23" s="294"/>
      <c r="Z23" s="294"/>
      <c r="AA23" s="294"/>
      <c r="AB23" s="295"/>
      <c r="AC23" s="294"/>
      <c r="AD23" s="294"/>
      <c r="AE23" s="294"/>
      <c r="AF23" s="294"/>
      <c r="AG23" s="294"/>
    </row>
    <row r="24" spans="1:33" ht="22.5" hidden="1">
      <c r="A24" s="33" t="s">
        <v>36</v>
      </c>
      <c r="B24" s="204">
        <v>5</v>
      </c>
      <c r="C24" s="198"/>
      <c r="D24" s="198"/>
      <c r="E24" s="199"/>
      <c r="F24" s="198"/>
      <c r="G24" s="205"/>
      <c r="H24" s="38"/>
      <c r="I24" s="39"/>
      <c r="J24" s="39"/>
      <c r="K24" s="40"/>
      <c r="L24" s="39"/>
      <c r="M24" s="39"/>
      <c r="N24" s="39"/>
      <c r="O24" s="39"/>
      <c r="P24" s="41"/>
      <c r="R24" s="181" t="s">
        <v>36</v>
      </c>
      <c r="S24" s="204">
        <v>5</v>
      </c>
      <c r="T24" s="198"/>
      <c r="U24" s="198"/>
      <c r="V24" s="199"/>
      <c r="W24" s="198"/>
      <c r="X24" s="205"/>
      <c r="Y24" s="294"/>
      <c r="Z24" s="294"/>
      <c r="AA24" s="294"/>
      <c r="AB24" s="295"/>
      <c r="AC24" s="294"/>
      <c r="AD24" s="294"/>
      <c r="AE24" s="294"/>
      <c r="AF24" s="294"/>
      <c r="AG24" s="294"/>
    </row>
    <row r="25" spans="1:33" ht="15" hidden="1">
      <c r="A25" s="33" t="s">
        <v>37</v>
      </c>
      <c r="B25" s="204">
        <v>2</v>
      </c>
      <c r="C25" s="198"/>
      <c r="D25" s="198"/>
      <c r="E25" s="199"/>
      <c r="F25" s="198"/>
      <c r="G25" s="205"/>
      <c r="H25" s="38"/>
      <c r="I25" s="39"/>
      <c r="J25" s="39"/>
      <c r="K25" s="40"/>
      <c r="L25" s="39"/>
      <c r="M25" s="39"/>
      <c r="N25" s="39"/>
      <c r="O25" s="39"/>
      <c r="P25" s="41"/>
      <c r="R25" s="181" t="s">
        <v>37</v>
      </c>
      <c r="S25" s="204">
        <v>2</v>
      </c>
      <c r="T25" s="198"/>
      <c r="U25" s="198"/>
      <c r="V25" s="199"/>
      <c r="W25" s="198"/>
      <c r="X25" s="205"/>
      <c r="Y25" s="294"/>
      <c r="Z25" s="294"/>
      <c r="AA25" s="294"/>
      <c r="AB25" s="295"/>
      <c r="AC25" s="294"/>
      <c r="AD25" s="294"/>
      <c r="AE25" s="294"/>
      <c r="AF25" s="294"/>
      <c r="AG25" s="294"/>
    </row>
    <row r="26" spans="1:33" ht="15" hidden="1">
      <c r="A26" s="33" t="s">
        <v>38</v>
      </c>
      <c r="B26" s="204">
        <v>5</v>
      </c>
      <c r="C26" s="198">
        <v>434</v>
      </c>
      <c r="D26" s="198">
        <v>327</v>
      </c>
      <c r="E26" s="199">
        <f>D26/C26</f>
        <v>0.7534562211981567</v>
      </c>
      <c r="F26" s="198">
        <v>3</v>
      </c>
      <c r="G26" s="205">
        <v>324</v>
      </c>
      <c r="H26" s="38"/>
      <c r="I26" s="39"/>
      <c r="J26" s="39"/>
      <c r="K26" s="40"/>
      <c r="L26" s="39"/>
      <c r="M26" s="39"/>
      <c r="N26" s="39"/>
      <c r="O26" s="39"/>
      <c r="P26" s="41"/>
      <c r="R26" s="181" t="s">
        <v>38</v>
      </c>
      <c r="S26" s="204">
        <v>5</v>
      </c>
      <c r="T26" s="198">
        <v>434</v>
      </c>
      <c r="U26" s="198">
        <v>327</v>
      </c>
      <c r="V26" s="199">
        <f>U26/T26</f>
        <v>0.7534562211981567</v>
      </c>
      <c r="W26" s="198">
        <v>3</v>
      </c>
      <c r="X26" s="205">
        <v>324</v>
      </c>
      <c r="Y26" s="294"/>
      <c r="Z26" s="294"/>
      <c r="AA26" s="294"/>
      <c r="AB26" s="295"/>
      <c r="AC26" s="294"/>
      <c r="AD26" s="294"/>
      <c r="AE26" s="294"/>
      <c r="AF26" s="294"/>
      <c r="AG26" s="294"/>
    </row>
    <row r="27" spans="1:33" ht="15" hidden="1">
      <c r="A27" s="33" t="s">
        <v>39</v>
      </c>
      <c r="B27" s="204">
        <v>4</v>
      </c>
      <c r="C27" s="198"/>
      <c r="D27" s="198"/>
      <c r="E27" s="199"/>
      <c r="F27" s="198"/>
      <c r="G27" s="205"/>
      <c r="H27" s="38"/>
      <c r="I27" s="39"/>
      <c r="J27" s="39"/>
      <c r="K27" s="40"/>
      <c r="L27" s="39"/>
      <c r="M27" s="39"/>
      <c r="N27" s="39"/>
      <c r="O27" s="39"/>
      <c r="P27" s="41"/>
      <c r="R27" s="181" t="s">
        <v>39</v>
      </c>
      <c r="S27" s="204">
        <v>4</v>
      </c>
      <c r="T27" s="198"/>
      <c r="U27" s="198"/>
      <c r="V27" s="199"/>
      <c r="W27" s="198"/>
      <c r="X27" s="205"/>
      <c r="Y27" s="294"/>
      <c r="Z27" s="294"/>
      <c r="AA27" s="294"/>
      <c r="AB27" s="295"/>
      <c r="AC27" s="294"/>
      <c r="AD27" s="294"/>
      <c r="AE27" s="294"/>
      <c r="AF27" s="294"/>
      <c r="AG27" s="294"/>
    </row>
    <row r="28" spans="1:33" ht="15" hidden="1">
      <c r="A28" s="33" t="s">
        <v>40</v>
      </c>
      <c r="B28" s="204">
        <v>9</v>
      </c>
      <c r="C28" s="198"/>
      <c r="D28" s="198"/>
      <c r="E28" s="199"/>
      <c r="F28" s="198"/>
      <c r="G28" s="205"/>
      <c r="H28" s="38"/>
      <c r="I28" s="39"/>
      <c r="J28" s="39"/>
      <c r="K28" s="40"/>
      <c r="L28" s="39"/>
      <c r="M28" s="39"/>
      <c r="N28" s="39"/>
      <c r="O28" s="39"/>
      <c r="P28" s="41"/>
      <c r="R28" s="181" t="s">
        <v>40</v>
      </c>
      <c r="S28" s="204">
        <v>9</v>
      </c>
      <c r="T28" s="198"/>
      <c r="U28" s="198"/>
      <c r="V28" s="199"/>
      <c r="W28" s="198"/>
      <c r="X28" s="205"/>
      <c r="Y28" s="294"/>
      <c r="Z28" s="294"/>
      <c r="AA28" s="294"/>
      <c r="AB28" s="295"/>
      <c r="AC28" s="294"/>
      <c r="AD28" s="294"/>
      <c r="AE28" s="294"/>
      <c r="AF28" s="294"/>
      <c r="AG28" s="294"/>
    </row>
    <row r="29" spans="1:33" ht="22.5" hidden="1">
      <c r="A29" s="33" t="s">
        <v>41</v>
      </c>
      <c r="B29" s="204">
        <v>6</v>
      </c>
      <c r="C29" s="198">
        <v>322</v>
      </c>
      <c r="D29" s="198">
        <v>249</v>
      </c>
      <c r="E29" s="199">
        <f>D29/C29</f>
        <v>0.7732919254658385</v>
      </c>
      <c r="F29" s="198">
        <v>1</v>
      </c>
      <c r="G29" s="205">
        <v>248</v>
      </c>
      <c r="H29" s="38"/>
      <c r="I29" s="39"/>
      <c r="J29" s="39"/>
      <c r="K29" s="40"/>
      <c r="L29" s="39"/>
      <c r="M29" s="39"/>
      <c r="N29" s="39"/>
      <c r="O29" s="39"/>
      <c r="P29" s="41"/>
      <c r="R29" s="181" t="s">
        <v>41</v>
      </c>
      <c r="S29" s="204">
        <v>6</v>
      </c>
      <c r="T29" s="198">
        <v>322</v>
      </c>
      <c r="U29" s="198">
        <v>249</v>
      </c>
      <c r="V29" s="199">
        <f>U29/T29</f>
        <v>0.7732919254658385</v>
      </c>
      <c r="W29" s="198">
        <v>1</v>
      </c>
      <c r="X29" s="205">
        <v>248</v>
      </c>
      <c r="Y29" s="294"/>
      <c r="Z29" s="294"/>
      <c r="AA29" s="294"/>
      <c r="AB29" s="295"/>
      <c r="AC29" s="294"/>
      <c r="AD29" s="294"/>
      <c r="AE29" s="294"/>
      <c r="AF29" s="294"/>
      <c r="AG29" s="294"/>
    </row>
    <row r="30" spans="1:33" ht="15" hidden="1">
      <c r="A30" s="33" t="s">
        <v>42</v>
      </c>
      <c r="B30" s="204">
        <v>5</v>
      </c>
      <c r="C30" s="198"/>
      <c r="D30" s="198"/>
      <c r="E30" s="199"/>
      <c r="F30" s="198"/>
      <c r="G30" s="205"/>
      <c r="H30" s="38"/>
      <c r="I30" s="39"/>
      <c r="J30" s="39"/>
      <c r="K30" s="40"/>
      <c r="L30" s="39"/>
      <c r="M30" s="39"/>
      <c r="N30" s="39"/>
      <c r="O30" s="39"/>
      <c r="P30" s="41"/>
      <c r="R30" s="181" t="s">
        <v>42</v>
      </c>
      <c r="S30" s="204">
        <v>5</v>
      </c>
      <c r="T30" s="198"/>
      <c r="U30" s="198"/>
      <c r="V30" s="199"/>
      <c r="W30" s="198"/>
      <c r="X30" s="205"/>
      <c r="Y30" s="294"/>
      <c r="Z30" s="294"/>
      <c r="AA30" s="294"/>
      <c r="AB30" s="295"/>
      <c r="AC30" s="294"/>
      <c r="AD30" s="294"/>
      <c r="AE30" s="294"/>
      <c r="AF30" s="294"/>
      <c r="AG30" s="294"/>
    </row>
    <row r="31" spans="1:33" ht="23.25" hidden="1" thickBot="1">
      <c r="A31" s="42" t="s">
        <v>43</v>
      </c>
      <c r="B31" s="206">
        <v>9</v>
      </c>
      <c r="C31" s="207">
        <v>1636</v>
      </c>
      <c r="D31" s="207">
        <v>1162</v>
      </c>
      <c r="E31" s="208">
        <v>0.7102689486552567</v>
      </c>
      <c r="F31" s="207">
        <v>63</v>
      </c>
      <c r="G31" s="209">
        <v>1099</v>
      </c>
      <c r="H31" s="47">
        <v>3</v>
      </c>
      <c r="I31" s="48"/>
      <c r="J31" s="48"/>
      <c r="K31" s="49">
        <v>2</v>
      </c>
      <c r="L31" s="48">
        <v>4</v>
      </c>
      <c r="M31" s="48"/>
      <c r="N31" s="48"/>
      <c r="O31" s="48"/>
      <c r="P31" s="50"/>
      <c r="R31" s="182" t="s">
        <v>43</v>
      </c>
      <c r="S31" s="206">
        <v>9</v>
      </c>
      <c r="T31" s="207">
        <v>1636</v>
      </c>
      <c r="U31" s="207">
        <v>1162</v>
      </c>
      <c r="V31" s="208">
        <v>0.7102689486552567</v>
      </c>
      <c r="W31" s="207">
        <v>63</v>
      </c>
      <c r="X31" s="209">
        <v>1099</v>
      </c>
      <c r="Y31" s="294">
        <f>H31/$S31</f>
        <v>0.3333333333333333</v>
      </c>
      <c r="Z31" s="294"/>
      <c r="AA31" s="294"/>
      <c r="AB31" s="295">
        <f>K31/$S31</f>
        <v>0.2222222222222222</v>
      </c>
      <c r="AC31" s="294">
        <f>L31/$S31</f>
        <v>0.4444444444444444</v>
      </c>
      <c r="AD31" s="294"/>
      <c r="AE31" s="294"/>
      <c r="AF31" s="294"/>
      <c r="AG31" s="294"/>
    </row>
    <row r="32" spans="1:33" ht="19.5" hidden="1" thickBot="1">
      <c r="A32" s="17" t="s">
        <v>44</v>
      </c>
      <c r="B32" s="61">
        <f>SUM(B20:B31)</f>
        <v>79</v>
      </c>
      <c r="C32" s="62">
        <f>SUM(C20:C31)</f>
        <v>68373</v>
      </c>
      <c r="D32" s="62">
        <f>SUM(D20:D31)</f>
        <v>50667</v>
      </c>
      <c r="E32" s="56">
        <f>D32/C32</f>
        <v>0.7410381290860427</v>
      </c>
      <c r="F32" s="62">
        <f>SUM(F20:F31)</f>
        <v>1297</v>
      </c>
      <c r="G32" s="63">
        <f>SUM(G20:G31)</f>
        <v>49370</v>
      </c>
      <c r="H32" s="51">
        <f aca="true" t="shared" si="2" ref="H32:P32">SUM(H20:H31)</f>
        <v>6</v>
      </c>
      <c r="I32" s="52">
        <f t="shared" si="2"/>
        <v>1</v>
      </c>
      <c r="J32" s="52">
        <f t="shared" si="2"/>
        <v>1</v>
      </c>
      <c r="K32" s="52">
        <f t="shared" si="2"/>
        <v>5</v>
      </c>
      <c r="L32" s="52">
        <f t="shared" si="2"/>
        <v>8</v>
      </c>
      <c r="M32" s="52">
        <f t="shared" si="2"/>
        <v>0</v>
      </c>
      <c r="N32" s="52">
        <f t="shared" si="2"/>
        <v>0</v>
      </c>
      <c r="O32" s="52">
        <f t="shared" si="2"/>
        <v>3</v>
      </c>
      <c r="P32" s="53">
        <f t="shared" si="2"/>
        <v>0</v>
      </c>
      <c r="R32" s="17" t="s">
        <v>44</v>
      </c>
      <c r="S32" s="61">
        <f>SUM(S20:S31)</f>
        <v>79</v>
      </c>
      <c r="T32" s="62">
        <f>SUM(T20:T31)</f>
        <v>68373</v>
      </c>
      <c r="U32" s="62">
        <f>SUM(U20:U31)</f>
        <v>50667</v>
      </c>
      <c r="V32" s="56">
        <f>U32/T32</f>
        <v>0.7410381290860427</v>
      </c>
      <c r="W32" s="62">
        <f>SUM(W20:W31)</f>
        <v>1297</v>
      </c>
      <c r="X32" s="63">
        <f>SUM(X20:X31)</f>
        <v>49370</v>
      </c>
      <c r="Y32" s="290">
        <f>H32/$S32</f>
        <v>0.0759493670886076</v>
      </c>
      <c r="Z32" s="290">
        <f>I32/$S32</f>
        <v>0.012658227848101266</v>
      </c>
      <c r="AA32" s="290">
        <f>J32/$S32</f>
        <v>0.012658227848101266</v>
      </c>
      <c r="AB32" s="291">
        <f>K32/$S32</f>
        <v>0.06329113924050633</v>
      </c>
      <c r="AC32" s="290">
        <f>L32/$S32</f>
        <v>0.10126582278481013</v>
      </c>
      <c r="AD32" s="290">
        <f>M32/$S32</f>
        <v>0</v>
      </c>
      <c r="AE32" s="290">
        <f>N32/$S32</f>
        <v>0</v>
      </c>
      <c r="AF32" s="290">
        <f>O32/$S32</f>
        <v>0.0379746835443038</v>
      </c>
      <c r="AG32" s="290">
        <f>P32/$S32</f>
        <v>0</v>
      </c>
    </row>
    <row r="33" spans="1:33" s="6" customFormat="1" ht="32.25" customHeight="1" hidden="1">
      <c r="A33" s="677" t="s">
        <v>126</v>
      </c>
      <c r="B33" s="677"/>
      <c r="C33" s="677"/>
      <c r="D33" s="677"/>
      <c r="E33" s="677"/>
      <c r="F33" s="677"/>
      <c r="G33" s="677"/>
      <c r="H33" s="677"/>
      <c r="I33" s="677"/>
      <c r="J33" s="677"/>
      <c r="K33" s="677"/>
      <c r="L33" s="677"/>
      <c r="M33" s="677"/>
      <c r="N33" s="677"/>
      <c r="O33" s="677"/>
      <c r="P33" s="677"/>
      <c r="R33" s="714" t="s">
        <v>0</v>
      </c>
      <c r="S33" s="714"/>
      <c r="T33" s="714"/>
      <c r="U33" s="714"/>
      <c r="V33" s="714"/>
      <c r="W33" s="714"/>
      <c r="X33" s="714"/>
      <c r="Y33" s="714"/>
      <c r="Z33" s="714"/>
      <c r="AA33" s="714"/>
      <c r="AB33" s="714"/>
      <c r="AC33" s="714"/>
      <c r="AD33" s="714"/>
      <c r="AE33" s="714"/>
      <c r="AF33" s="714"/>
      <c r="AG33" s="714"/>
    </row>
    <row r="34" spans="1:35" s="6" customFormat="1" ht="32.25" customHeight="1" hidden="1" thickBot="1">
      <c r="A34" s="7"/>
      <c r="B34" s="5"/>
      <c r="C34" s="5"/>
      <c r="D34" s="5"/>
      <c r="E34" s="8"/>
      <c r="F34" s="5"/>
      <c r="G34" s="5"/>
      <c r="H34" s="5"/>
      <c r="I34" s="5"/>
      <c r="J34" s="5"/>
      <c r="K34" s="9"/>
      <c r="L34" s="5"/>
      <c r="M34" s="5"/>
      <c r="N34" s="5"/>
      <c r="O34" s="5"/>
      <c r="P34" s="5"/>
      <c r="R34" s="7"/>
      <c r="S34" s="5"/>
      <c r="T34" s="5"/>
      <c r="U34" s="5"/>
      <c r="V34" s="8"/>
      <c r="W34" s="5"/>
      <c r="X34" s="5"/>
      <c r="Y34" s="284"/>
      <c r="Z34" s="284"/>
      <c r="AA34" s="284"/>
      <c r="AB34" s="285"/>
      <c r="AC34" s="284"/>
      <c r="AD34" s="284"/>
      <c r="AE34" s="284"/>
      <c r="AF34" s="284"/>
      <c r="AG34" s="284"/>
      <c r="AH34" s="11"/>
      <c r="AI34" s="11"/>
    </row>
    <row r="35" spans="1:33" s="11" customFormat="1" ht="32.25" customHeight="1" hidden="1" thickBot="1">
      <c r="A35" s="12"/>
      <c r="B35" s="705" t="s">
        <v>1</v>
      </c>
      <c r="C35" s="699" t="s">
        <v>2</v>
      </c>
      <c r="D35" s="699" t="s">
        <v>3</v>
      </c>
      <c r="E35" s="707" t="s">
        <v>4</v>
      </c>
      <c r="F35" s="699" t="s">
        <v>5</v>
      </c>
      <c r="G35" s="709" t="s">
        <v>6</v>
      </c>
      <c r="H35" s="680" t="s">
        <v>7</v>
      </c>
      <c r="I35" s="680"/>
      <c r="J35" s="680"/>
      <c r="K35" s="680"/>
      <c r="L35" s="680"/>
      <c r="M35" s="680"/>
      <c r="N35" s="680"/>
      <c r="O35" s="680"/>
      <c r="P35" s="680"/>
      <c r="Q35" s="6"/>
      <c r="R35" s="12"/>
      <c r="S35" s="705" t="s">
        <v>1</v>
      </c>
      <c r="T35" s="699" t="s">
        <v>2</v>
      </c>
      <c r="U35" s="699" t="s">
        <v>3</v>
      </c>
      <c r="V35" s="707" t="s">
        <v>4</v>
      </c>
      <c r="W35" s="699" t="s">
        <v>5</v>
      </c>
      <c r="X35" s="709" t="s">
        <v>6</v>
      </c>
      <c r="Y35" s="691" t="s">
        <v>7</v>
      </c>
      <c r="Z35" s="692"/>
      <c r="AA35" s="692"/>
      <c r="AB35" s="692"/>
      <c r="AC35" s="692"/>
      <c r="AD35" s="692"/>
      <c r="AE35" s="692"/>
      <c r="AF35" s="692"/>
      <c r="AG35" s="693"/>
    </row>
    <row r="36" spans="1:35" s="11" customFormat="1" ht="32.25" customHeight="1" hidden="1" thickBot="1">
      <c r="A36" s="12"/>
      <c r="B36" s="705"/>
      <c r="C36" s="699"/>
      <c r="D36" s="699"/>
      <c r="E36" s="707"/>
      <c r="F36" s="699"/>
      <c r="G36" s="709"/>
      <c r="H36" s="13" t="s">
        <v>8</v>
      </c>
      <c r="I36" s="14" t="s">
        <v>9</v>
      </c>
      <c r="J36" s="14" t="s">
        <v>10</v>
      </c>
      <c r="K36" s="15" t="s">
        <v>11</v>
      </c>
      <c r="L36" s="14" t="s">
        <v>12</v>
      </c>
      <c r="M36" s="14" t="s">
        <v>13</v>
      </c>
      <c r="N36" s="14" t="s">
        <v>14</v>
      </c>
      <c r="O36" s="14" t="s">
        <v>15</v>
      </c>
      <c r="P36" s="16" t="s">
        <v>16</v>
      </c>
      <c r="Q36" s="6"/>
      <c r="R36" s="12"/>
      <c r="S36" s="706"/>
      <c r="T36" s="704"/>
      <c r="U36" s="704"/>
      <c r="V36" s="708"/>
      <c r="W36" s="704"/>
      <c r="X36" s="710"/>
      <c r="Y36" s="286" t="s">
        <v>8</v>
      </c>
      <c r="Z36" s="287" t="s">
        <v>9</v>
      </c>
      <c r="AA36" s="287" t="s">
        <v>10</v>
      </c>
      <c r="AB36" s="288" t="s">
        <v>11</v>
      </c>
      <c r="AC36" s="287" t="s">
        <v>12</v>
      </c>
      <c r="AD36" s="287" t="s">
        <v>13</v>
      </c>
      <c r="AE36" s="287" t="s">
        <v>14</v>
      </c>
      <c r="AF36" s="287" t="s">
        <v>15</v>
      </c>
      <c r="AG36" s="289" t="s">
        <v>16</v>
      </c>
      <c r="AH36" s="2"/>
      <c r="AI36" s="2"/>
    </row>
    <row r="37" spans="1:33" ht="23.25" customHeight="1" thickBot="1">
      <c r="A37" s="65" t="s">
        <v>45</v>
      </c>
      <c r="B37" s="261">
        <v>15</v>
      </c>
      <c r="C37" s="262">
        <v>83449</v>
      </c>
      <c r="D37" s="262">
        <v>57522</v>
      </c>
      <c r="E37" s="263">
        <f>D37/C37</f>
        <v>0.6893072415487304</v>
      </c>
      <c r="F37" s="262">
        <f>D37-G37</f>
        <v>2001</v>
      </c>
      <c r="G37" s="264">
        <v>55521</v>
      </c>
      <c r="H37" s="66">
        <v>3</v>
      </c>
      <c r="I37" s="67"/>
      <c r="J37" s="67"/>
      <c r="K37" s="68">
        <v>5</v>
      </c>
      <c r="L37" s="67">
        <v>4</v>
      </c>
      <c r="M37" s="67">
        <v>1</v>
      </c>
      <c r="N37" s="67"/>
      <c r="O37" s="67">
        <v>2</v>
      </c>
      <c r="P37" s="69"/>
      <c r="Q37" s="125"/>
      <c r="R37" s="260" t="s">
        <v>45</v>
      </c>
      <c r="S37" s="261">
        <v>15</v>
      </c>
      <c r="T37" s="262">
        <v>83341</v>
      </c>
      <c r="U37" s="262">
        <v>41762</v>
      </c>
      <c r="V37" s="263">
        <f>U37/T37</f>
        <v>0.5010978989932926</v>
      </c>
      <c r="W37" s="262"/>
      <c r="X37" s="264">
        <v>40338</v>
      </c>
      <c r="Y37" s="292">
        <f aca="true" t="shared" si="3" ref="Y37:AG37">H37/$S37</f>
        <v>0.2</v>
      </c>
      <c r="Z37" s="292">
        <f t="shared" si="3"/>
        <v>0</v>
      </c>
      <c r="AA37" s="292">
        <f t="shared" si="3"/>
        <v>0</v>
      </c>
      <c r="AB37" s="293">
        <f t="shared" si="3"/>
        <v>0.3333333333333333</v>
      </c>
      <c r="AC37" s="292">
        <f t="shared" si="3"/>
        <v>0.26666666666666666</v>
      </c>
      <c r="AD37" s="292">
        <f t="shared" si="3"/>
        <v>0.06666666666666667</v>
      </c>
      <c r="AE37" s="292">
        <f t="shared" si="3"/>
        <v>0</v>
      </c>
      <c r="AF37" s="292">
        <f t="shared" si="3"/>
        <v>0.13333333333333333</v>
      </c>
      <c r="AG37" s="292">
        <f t="shared" si="3"/>
        <v>0</v>
      </c>
    </row>
    <row r="38" spans="1:33" ht="15" hidden="1">
      <c r="A38" s="24" t="s">
        <v>46</v>
      </c>
      <c r="B38" s="25"/>
      <c r="C38" s="26"/>
      <c r="D38" s="26"/>
      <c r="E38" s="27"/>
      <c r="F38" s="26"/>
      <c r="G38" s="28"/>
      <c r="H38" s="25"/>
      <c r="I38" s="26"/>
      <c r="J38" s="26"/>
      <c r="K38" s="70"/>
      <c r="L38" s="26"/>
      <c r="M38" s="26"/>
      <c r="N38" s="26"/>
      <c r="O38" s="26"/>
      <c r="P38" s="28"/>
      <c r="R38" s="24" t="s">
        <v>46</v>
      </c>
      <c r="S38" s="25"/>
      <c r="T38" s="26"/>
      <c r="U38" s="26"/>
      <c r="V38" s="27"/>
      <c r="W38" s="26"/>
      <c r="X38" s="28"/>
      <c r="Y38" s="294"/>
      <c r="Z38" s="294"/>
      <c r="AA38" s="294"/>
      <c r="AB38" s="295"/>
      <c r="AC38" s="294"/>
      <c r="AD38" s="294"/>
      <c r="AE38" s="294"/>
      <c r="AF38" s="294"/>
      <c r="AG38" s="294"/>
    </row>
    <row r="39" spans="1:33" ht="15" hidden="1">
      <c r="A39" s="33" t="s">
        <v>47</v>
      </c>
      <c r="B39" s="34"/>
      <c r="C39" s="35"/>
      <c r="D39" s="35"/>
      <c r="E39" s="36"/>
      <c r="F39" s="35"/>
      <c r="G39" s="37"/>
      <c r="H39" s="34"/>
      <c r="I39" s="35"/>
      <c r="J39" s="35"/>
      <c r="K39" s="71"/>
      <c r="L39" s="35"/>
      <c r="M39" s="35"/>
      <c r="N39" s="35"/>
      <c r="O39" s="35"/>
      <c r="P39" s="37"/>
      <c r="R39" s="33" t="s">
        <v>47</v>
      </c>
      <c r="S39" s="34"/>
      <c r="T39" s="35"/>
      <c r="U39" s="35"/>
      <c r="V39" s="36"/>
      <c r="W39" s="35"/>
      <c r="X39" s="37"/>
      <c r="Y39" s="294"/>
      <c r="Z39" s="294"/>
      <c r="AA39" s="294"/>
      <c r="AB39" s="295"/>
      <c r="AC39" s="294"/>
      <c r="AD39" s="294"/>
      <c r="AE39" s="294"/>
      <c r="AF39" s="294"/>
      <c r="AG39" s="294"/>
    </row>
    <row r="40" spans="1:33" ht="15" hidden="1">
      <c r="A40" s="33" t="s">
        <v>48</v>
      </c>
      <c r="B40" s="34"/>
      <c r="C40" s="35"/>
      <c r="D40" s="35"/>
      <c r="E40" s="36"/>
      <c r="F40" s="35"/>
      <c r="G40" s="37"/>
      <c r="H40" s="34"/>
      <c r="I40" s="35"/>
      <c r="J40" s="35"/>
      <c r="K40" s="71"/>
      <c r="L40" s="35"/>
      <c r="M40" s="35"/>
      <c r="N40" s="35"/>
      <c r="O40" s="35"/>
      <c r="P40" s="37"/>
      <c r="R40" s="33" t="s">
        <v>48</v>
      </c>
      <c r="S40" s="34"/>
      <c r="T40" s="35"/>
      <c r="U40" s="35"/>
      <c r="V40" s="36"/>
      <c r="W40" s="35"/>
      <c r="X40" s="37"/>
      <c r="Y40" s="294"/>
      <c r="Z40" s="294"/>
      <c r="AA40" s="294"/>
      <c r="AB40" s="295"/>
      <c r="AC40" s="294"/>
      <c r="AD40" s="294"/>
      <c r="AE40" s="294"/>
      <c r="AF40" s="294"/>
      <c r="AG40" s="294"/>
    </row>
    <row r="41" spans="1:33" ht="22.5" hidden="1">
      <c r="A41" s="72" t="s">
        <v>49</v>
      </c>
      <c r="B41" s="73"/>
      <c r="C41" s="74"/>
      <c r="D41" s="74"/>
      <c r="E41" s="75"/>
      <c r="F41" s="74"/>
      <c r="G41" s="76"/>
      <c r="H41" s="73"/>
      <c r="I41" s="74"/>
      <c r="J41" s="74"/>
      <c r="K41" s="77"/>
      <c r="L41" s="74"/>
      <c r="M41" s="74"/>
      <c r="N41" s="74"/>
      <c r="O41" s="74"/>
      <c r="P41" s="76"/>
      <c r="R41" s="72" t="s">
        <v>49</v>
      </c>
      <c r="S41" s="73"/>
      <c r="T41" s="74"/>
      <c r="U41" s="74"/>
      <c r="V41" s="75"/>
      <c r="W41" s="74"/>
      <c r="X41" s="76"/>
      <c r="Y41" s="296"/>
      <c r="Z41" s="296"/>
      <c r="AA41" s="296"/>
      <c r="AB41" s="297"/>
      <c r="AC41" s="296"/>
      <c r="AD41" s="296"/>
      <c r="AE41" s="296"/>
      <c r="AF41" s="296"/>
      <c r="AG41" s="296"/>
    </row>
    <row r="42" spans="1:33" ht="22.5" hidden="1">
      <c r="A42" s="72" t="s">
        <v>50</v>
      </c>
      <c r="B42" s="73"/>
      <c r="C42" s="74"/>
      <c r="D42" s="74"/>
      <c r="E42" s="75"/>
      <c r="F42" s="74"/>
      <c r="G42" s="76"/>
      <c r="H42" s="73"/>
      <c r="I42" s="74"/>
      <c r="J42" s="74"/>
      <c r="K42" s="77"/>
      <c r="L42" s="74"/>
      <c r="M42" s="74"/>
      <c r="N42" s="74"/>
      <c r="O42" s="74"/>
      <c r="P42" s="76"/>
      <c r="R42" s="72" t="s">
        <v>50</v>
      </c>
      <c r="S42" s="73"/>
      <c r="T42" s="74"/>
      <c r="U42" s="74"/>
      <c r="V42" s="75"/>
      <c r="W42" s="74"/>
      <c r="X42" s="76"/>
      <c r="Y42" s="296"/>
      <c r="Z42" s="296"/>
      <c r="AA42" s="296"/>
      <c r="AB42" s="297"/>
      <c r="AC42" s="296"/>
      <c r="AD42" s="296"/>
      <c r="AE42" s="296"/>
      <c r="AF42" s="296"/>
      <c r="AG42" s="296"/>
    </row>
    <row r="43" spans="1:33" ht="15.75" hidden="1" thickBot="1">
      <c r="A43" s="78" t="s">
        <v>51</v>
      </c>
      <c r="B43" s="79"/>
      <c r="C43" s="80"/>
      <c r="D43" s="80"/>
      <c r="E43" s="81"/>
      <c r="F43" s="80"/>
      <c r="G43" s="82"/>
      <c r="H43" s="79"/>
      <c r="I43" s="80"/>
      <c r="J43" s="80"/>
      <c r="K43" s="83"/>
      <c r="L43" s="80"/>
      <c r="M43" s="80"/>
      <c r="N43" s="80"/>
      <c r="O43" s="80"/>
      <c r="P43" s="82"/>
      <c r="R43" s="78" t="s">
        <v>51</v>
      </c>
      <c r="S43" s="79"/>
      <c r="T43" s="80"/>
      <c r="U43" s="80"/>
      <c r="V43" s="81"/>
      <c r="W43" s="80"/>
      <c r="X43" s="82"/>
      <c r="Y43" s="296"/>
      <c r="Z43" s="296"/>
      <c r="AA43" s="296"/>
      <c r="AB43" s="297"/>
      <c r="AC43" s="296"/>
      <c r="AD43" s="296"/>
      <c r="AE43" s="296"/>
      <c r="AF43" s="296"/>
      <c r="AG43" s="296"/>
    </row>
    <row r="44" spans="1:35" ht="27" hidden="1" thickBot="1">
      <c r="A44" s="84" t="s">
        <v>52</v>
      </c>
      <c r="B44" s="213">
        <f>SUM(B37:B43)</f>
        <v>15</v>
      </c>
      <c r="C44" s="214">
        <f>SUM(C37:C43)</f>
        <v>83449</v>
      </c>
      <c r="D44" s="214">
        <f>SUM(D37:D43)</f>
        <v>57522</v>
      </c>
      <c r="E44" s="259">
        <f>D44/C44</f>
        <v>0.6893072415487304</v>
      </c>
      <c r="F44" s="214">
        <f>SUM(F37:F43)</f>
        <v>2001</v>
      </c>
      <c r="G44" s="215">
        <f>SUM(G37:G43)</f>
        <v>55521</v>
      </c>
      <c r="H44" s="54">
        <f>SUM(H37:H43)</f>
        <v>3</v>
      </c>
      <c r="I44" s="54">
        <f aca="true" t="shared" si="4" ref="I44:P44">SUM(I37:I43)</f>
        <v>0</v>
      </c>
      <c r="J44" s="54">
        <f t="shared" si="4"/>
        <v>0</v>
      </c>
      <c r="K44" s="54">
        <f t="shared" si="4"/>
        <v>5</v>
      </c>
      <c r="L44" s="54">
        <f t="shared" si="4"/>
        <v>4</v>
      </c>
      <c r="M44" s="54">
        <f t="shared" si="4"/>
        <v>1</v>
      </c>
      <c r="N44" s="54">
        <f t="shared" si="4"/>
        <v>0</v>
      </c>
      <c r="O44" s="54">
        <f t="shared" si="4"/>
        <v>2</v>
      </c>
      <c r="P44" s="54">
        <f t="shared" si="4"/>
        <v>0</v>
      </c>
      <c r="R44" s="84" t="s">
        <v>52</v>
      </c>
      <c r="S44" s="213">
        <f>SUM(S37:S43)</f>
        <v>15</v>
      </c>
      <c r="T44" s="214">
        <f>SUM(T37:T43)</f>
        <v>83341</v>
      </c>
      <c r="U44" s="214">
        <f>SUM(U37:U43)</f>
        <v>41762</v>
      </c>
      <c r="V44" s="259">
        <f>U44/T44</f>
        <v>0.5010978989932926</v>
      </c>
      <c r="W44" s="214">
        <f>SUM(W37:W43)</f>
        <v>0</v>
      </c>
      <c r="X44" s="215">
        <f>SUM(X37:X43)</f>
        <v>40338</v>
      </c>
      <c r="Y44" s="290">
        <f aca="true" t="shared" si="5" ref="Y44:AG44">H45/$S44</f>
        <v>0</v>
      </c>
      <c r="Z44" s="290">
        <f t="shared" si="5"/>
        <v>0</v>
      </c>
      <c r="AA44" s="290">
        <f t="shared" si="5"/>
        <v>0</v>
      </c>
      <c r="AB44" s="291">
        <f t="shared" si="5"/>
        <v>0</v>
      </c>
      <c r="AC44" s="290">
        <f t="shared" si="5"/>
        <v>0</v>
      </c>
      <c r="AD44" s="290">
        <f t="shared" si="5"/>
        <v>0</v>
      </c>
      <c r="AE44" s="290">
        <f t="shared" si="5"/>
        <v>0</v>
      </c>
      <c r="AF44" s="290">
        <f t="shared" si="5"/>
        <v>0</v>
      </c>
      <c r="AG44" s="290">
        <f t="shared" si="5"/>
        <v>0</v>
      </c>
      <c r="AH44" s="6"/>
      <c r="AI44" s="6"/>
    </row>
    <row r="45" spans="1:33" s="6" customFormat="1" ht="32.25" customHeight="1" hidden="1">
      <c r="A45" s="7"/>
      <c r="B45" s="5"/>
      <c r="C45" s="5"/>
      <c r="D45" s="5"/>
      <c r="E45" s="8"/>
      <c r="F45" s="5"/>
      <c r="G45" s="5"/>
      <c r="H45" s="5"/>
      <c r="I45" s="5"/>
      <c r="J45" s="5"/>
      <c r="K45" s="9"/>
      <c r="L45" s="5"/>
      <c r="M45" s="5"/>
      <c r="N45" s="5"/>
      <c r="O45" s="5"/>
      <c r="P45" s="5"/>
      <c r="R45" s="7"/>
      <c r="S45" s="5"/>
      <c r="T45" s="5"/>
      <c r="U45" s="5"/>
      <c r="V45" s="8"/>
      <c r="W45" s="5"/>
      <c r="X45" s="5"/>
      <c r="Y45" s="284"/>
      <c r="Z45" s="284"/>
      <c r="AA45" s="284"/>
      <c r="AB45" s="285"/>
      <c r="AC45" s="284"/>
      <c r="AD45" s="284"/>
      <c r="AE45" s="284"/>
      <c r="AF45" s="284"/>
      <c r="AG45" s="284"/>
    </row>
    <row r="46" spans="1:33" s="6" customFormat="1" ht="32.25" customHeight="1" hidden="1">
      <c r="A46" s="677" t="s">
        <v>126</v>
      </c>
      <c r="B46" s="677"/>
      <c r="C46" s="677"/>
      <c r="D46" s="677"/>
      <c r="E46" s="677"/>
      <c r="F46" s="677"/>
      <c r="G46" s="677"/>
      <c r="H46" s="677"/>
      <c r="I46" s="677"/>
      <c r="J46" s="677"/>
      <c r="K46" s="677"/>
      <c r="L46" s="677"/>
      <c r="M46" s="677"/>
      <c r="N46" s="677"/>
      <c r="O46" s="677"/>
      <c r="P46" s="677"/>
      <c r="R46" s="677" t="s">
        <v>0</v>
      </c>
      <c r="S46" s="677"/>
      <c r="T46" s="677"/>
      <c r="U46" s="677"/>
      <c r="V46" s="677"/>
      <c r="W46" s="677"/>
      <c r="X46" s="677"/>
      <c r="Y46" s="677"/>
      <c r="Z46" s="677"/>
      <c r="AA46" s="677"/>
      <c r="AB46" s="677"/>
      <c r="AC46" s="677"/>
      <c r="AD46" s="677"/>
      <c r="AE46" s="677"/>
      <c r="AF46" s="677"/>
      <c r="AG46" s="677"/>
    </row>
    <row r="47" spans="1:35" s="6" customFormat="1" ht="32.25" customHeight="1" hidden="1" thickBot="1">
      <c r="A47" s="7"/>
      <c r="B47" s="5"/>
      <c r="C47" s="5"/>
      <c r="D47" s="5"/>
      <c r="E47" s="8"/>
      <c r="F47" s="5"/>
      <c r="G47" s="5"/>
      <c r="H47" s="5"/>
      <c r="I47" s="5"/>
      <c r="J47" s="5"/>
      <c r="K47" s="9"/>
      <c r="L47" s="5"/>
      <c r="M47" s="5"/>
      <c r="N47" s="5"/>
      <c r="O47" s="5"/>
      <c r="P47" s="5"/>
      <c r="R47" s="7"/>
      <c r="S47" s="5"/>
      <c r="T47" s="5"/>
      <c r="U47" s="5"/>
      <c r="V47" s="8"/>
      <c r="W47" s="5"/>
      <c r="X47" s="5"/>
      <c r="Y47" s="284"/>
      <c r="Z47" s="284"/>
      <c r="AA47" s="284"/>
      <c r="AB47" s="285"/>
      <c r="AC47" s="284"/>
      <c r="AD47" s="284"/>
      <c r="AE47" s="284"/>
      <c r="AF47" s="284"/>
      <c r="AG47" s="284"/>
      <c r="AH47" s="11"/>
      <c r="AI47" s="11"/>
    </row>
    <row r="48" spans="1:33" s="11" customFormat="1" ht="32.25" customHeight="1" hidden="1" thickBot="1">
      <c r="A48" s="12"/>
      <c r="B48" s="705" t="s">
        <v>1</v>
      </c>
      <c r="C48" s="699" t="s">
        <v>2</v>
      </c>
      <c r="D48" s="699" t="s">
        <v>3</v>
      </c>
      <c r="E48" s="707" t="s">
        <v>4</v>
      </c>
      <c r="F48" s="699" t="s">
        <v>5</v>
      </c>
      <c r="G48" s="709" t="s">
        <v>6</v>
      </c>
      <c r="H48" s="680" t="s">
        <v>7</v>
      </c>
      <c r="I48" s="680"/>
      <c r="J48" s="680"/>
      <c r="K48" s="680"/>
      <c r="L48" s="680"/>
      <c r="M48" s="680"/>
      <c r="N48" s="680"/>
      <c r="O48" s="680"/>
      <c r="P48" s="680"/>
      <c r="Q48" s="6"/>
      <c r="R48" s="12"/>
      <c r="S48" s="705" t="s">
        <v>1</v>
      </c>
      <c r="T48" s="699" t="s">
        <v>2</v>
      </c>
      <c r="U48" s="699" t="s">
        <v>3</v>
      </c>
      <c r="V48" s="707" t="s">
        <v>4</v>
      </c>
      <c r="W48" s="699" t="s">
        <v>5</v>
      </c>
      <c r="X48" s="709" t="s">
        <v>6</v>
      </c>
      <c r="Y48" s="691" t="s">
        <v>7</v>
      </c>
      <c r="Z48" s="692"/>
      <c r="AA48" s="692"/>
      <c r="AB48" s="692"/>
      <c r="AC48" s="692"/>
      <c r="AD48" s="692"/>
      <c r="AE48" s="692"/>
      <c r="AF48" s="692"/>
      <c r="AG48" s="693"/>
    </row>
    <row r="49" spans="1:35" s="11" customFormat="1" ht="32.25" customHeight="1" hidden="1" thickBot="1">
      <c r="A49" s="12"/>
      <c r="B49" s="705"/>
      <c r="C49" s="699"/>
      <c r="D49" s="699"/>
      <c r="E49" s="707"/>
      <c r="F49" s="699"/>
      <c r="G49" s="709"/>
      <c r="H49" s="13" t="s">
        <v>8</v>
      </c>
      <c r="I49" s="14" t="s">
        <v>9</v>
      </c>
      <c r="J49" s="14" t="s">
        <v>10</v>
      </c>
      <c r="K49" s="15" t="s">
        <v>11</v>
      </c>
      <c r="L49" s="14" t="s">
        <v>12</v>
      </c>
      <c r="M49" s="14" t="s">
        <v>13</v>
      </c>
      <c r="N49" s="14" t="s">
        <v>14</v>
      </c>
      <c r="O49" s="14" t="s">
        <v>15</v>
      </c>
      <c r="P49" s="16" t="s">
        <v>16</v>
      </c>
      <c r="Q49" s="6"/>
      <c r="R49" s="12"/>
      <c r="S49" s="715"/>
      <c r="T49" s="716"/>
      <c r="U49" s="716"/>
      <c r="V49" s="712"/>
      <c r="W49" s="716"/>
      <c r="X49" s="717"/>
      <c r="Y49" s="286" t="s">
        <v>8</v>
      </c>
      <c r="Z49" s="287" t="s">
        <v>9</v>
      </c>
      <c r="AA49" s="287" t="s">
        <v>10</v>
      </c>
      <c r="AB49" s="288" t="s">
        <v>11</v>
      </c>
      <c r="AC49" s="287" t="s">
        <v>12</v>
      </c>
      <c r="AD49" s="287" t="s">
        <v>13</v>
      </c>
      <c r="AE49" s="287" t="s">
        <v>14</v>
      </c>
      <c r="AF49" s="287" t="s">
        <v>15</v>
      </c>
      <c r="AG49" s="289" t="s">
        <v>16</v>
      </c>
      <c r="AH49" s="2"/>
      <c r="AI49" s="2"/>
    </row>
    <row r="50" spans="1:33" ht="19.5" thickBot="1">
      <c r="A50" s="65" t="s">
        <v>53</v>
      </c>
      <c r="B50" s="19">
        <v>15</v>
      </c>
      <c r="C50" s="20">
        <v>158997</v>
      </c>
      <c r="D50" s="20">
        <v>131523</v>
      </c>
      <c r="E50" s="21">
        <f>D50/C50</f>
        <v>0.8272042868733372</v>
      </c>
      <c r="F50" s="20">
        <v>4000</v>
      </c>
      <c r="G50" s="22">
        <v>127511</v>
      </c>
      <c r="H50" s="19">
        <v>2</v>
      </c>
      <c r="I50" s="20">
        <v>0.5</v>
      </c>
      <c r="J50" s="20"/>
      <c r="K50" s="23">
        <v>5</v>
      </c>
      <c r="L50" s="20">
        <v>3</v>
      </c>
      <c r="M50" s="20"/>
      <c r="N50" s="20">
        <v>4</v>
      </c>
      <c r="O50" s="20">
        <v>0.5</v>
      </c>
      <c r="P50" s="22"/>
      <c r="R50" s="65" t="s">
        <v>53</v>
      </c>
      <c r="S50" s="19">
        <v>15</v>
      </c>
      <c r="T50" s="20"/>
      <c r="U50" s="20"/>
      <c r="V50" s="21"/>
      <c r="W50" s="20"/>
      <c r="X50" s="22"/>
      <c r="Y50" s="298">
        <f aca="true" t="shared" si="6" ref="Y50:AG50">H51/$S50</f>
        <v>0</v>
      </c>
      <c r="Z50" s="298">
        <f t="shared" si="6"/>
        <v>0</v>
      </c>
      <c r="AA50" s="298">
        <f t="shared" si="6"/>
        <v>0</v>
      </c>
      <c r="AB50" s="299">
        <f t="shared" si="6"/>
        <v>0</v>
      </c>
      <c r="AC50" s="298">
        <f t="shared" si="6"/>
        <v>0</v>
      </c>
      <c r="AD50" s="298">
        <f t="shared" si="6"/>
        <v>0</v>
      </c>
      <c r="AE50" s="298">
        <f t="shared" si="6"/>
        <v>0</v>
      </c>
      <c r="AF50" s="298">
        <f t="shared" si="6"/>
        <v>0</v>
      </c>
      <c r="AG50" s="298">
        <f t="shared" si="6"/>
        <v>0</v>
      </c>
    </row>
    <row r="51" spans="1:33" ht="15" hidden="1">
      <c r="A51" s="24" t="s">
        <v>54</v>
      </c>
      <c r="B51" s="25"/>
      <c r="C51" s="26">
        <v>4444</v>
      </c>
      <c r="D51" s="26">
        <v>2683</v>
      </c>
      <c r="E51" s="27">
        <v>0.6037353735373537</v>
      </c>
      <c r="F51" s="26"/>
      <c r="G51" s="28">
        <v>2635</v>
      </c>
      <c r="H51" s="25"/>
      <c r="I51" s="26"/>
      <c r="J51" s="26"/>
      <c r="K51" s="70"/>
      <c r="L51" s="26"/>
      <c r="M51" s="26"/>
      <c r="N51" s="26"/>
      <c r="O51" s="26"/>
      <c r="P51" s="28"/>
      <c r="R51" s="24" t="s">
        <v>141</v>
      </c>
      <c r="S51" s="25"/>
      <c r="T51" s="26">
        <v>4444</v>
      </c>
      <c r="U51" s="26">
        <v>2683</v>
      </c>
      <c r="V51" s="27">
        <v>0.6037353735373537</v>
      </c>
      <c r="W51" s="26"/>
      <c r="X51" s="28">
        <v>2635</v>
      </c>
      <c r="Y51" s="294"/>
      <c r="Z51" s="294"/>
      <c r="AA51" s="294"/>
      <c r="AB51" s="294"/>
      <c r="AC51" s="294"/>
      <c r="AD51" s="294"/>
      <c r="AE51" s="294"/>
      <c r="AF51" s="294"/>
      <c r="AG51" s="294"/>
    </row>
    <row r="52" spans="1:33" ht="15" hidden="1">
      <c r="A52" s="33" t="s">
        <v>55</v>
      </c>
      <c r="B52" s="34">
        <v>10</v>
      </c>
      <c r="C52" s="35"/>
      <c r="D52" s="35"/>
      <c r="E52" s="36"/>
      <c r="F52" s="35"/>
      <c r="G52" s="37"/>
      <c r="H52" s="34"/>
      <c r="I52" s="35"/>
      <c r="J52" s="35"/>
      <c r="K52" s="71"/>
      <c r="L52" s="35"/>
      <c r="M52" s="35"/>
      <c r="N52" s="35"/>
      <c r="O52" s="35"/>
      <c r="P52" s="37"/>
      <c r="R52" s="33" t="s">
        <v>55</v>
      </c>
      <c r="S52" s="34">
        <v>10</v>
      </c>
      <c r="T52" s="35"/>
      <c r="U52" s="35"/>
      <c r="V52" s="36"/>
      <c r="W52" s="35"/>
      <c r="X52" s="37"/>
      <c r="Y52" s="294"/>
      <c r="Z52" s="294"/>
      <c r="AA52" s="294"/>
      <c r="AB52" s="294"/>
      <c r="AC52" s="294"/>
      <c r="AD52" s="294"/>
      <c r="AE52" s="294"/>
      <c r="AF52" s="294"/>
      <c r="AG52" s="294"/>
    </row>
    <row r="53" spans="1:33" ht="15" hidden="1">
      <c r="A53" s="33" t="s">
        <v>56</v>
      </c>
      <c r="B53" s="34">
        <v>7</v>
      </c>
      <c r="C53" s="35"/>
      <c r="D53" s="35"/>
      <c r="E53" s="36"/>
      <c r="F53" s="35"/>
      <c r="G53" s="37"/>
      <c r="H53" s="34"/>
      <c r="I53" s="35"/>
      <c r="J53" s="35"/>
      <c r="K53" s="71"/>
      <c r="L53" s="35"/>
      <c r="M53" s="35"/>
      <c r="N53" s="35"/>
      <c r="O53" s="35"/>
      <c r="P53" s="37"/>
      <c r="R53" s="33" t="s">
        <v>56</v>
      </c>
      <c r="S53" s="34">
        <v>7</v>
      </c>
      <c r="T53" s="35"/>
      <c r="U53" s="35"/>
      <c r="V53" s="36"/>
      <c r="W53" s="35"/>
      <c r="X53" s="37"/>
      <c r="Y53" s="294"/>
      <c r="Z53" s="294"/>
      <c r="AA53" s="294"/>
      <c r="AB53" s="294"/>
      <c r="AC53" s="294"/>
      <c r="AD53" s="294"/>
      <c r="AE53" s="294"/>
      <c r="AF53" s="294"/>
      <c r="AG53" s="294"/>
    </row>
    <row r="54" spans="1:33" ht="22.5" hidden="1">
      <c r="A54" s="33" t="s">
        <v>57</v>
      </c>
      <c r="B54" s="34">
        <v>5</v>
      </c>
      <c r="C54" s="35"/>
      <c r="D54" s="35"/>
      <c r="E54" s="36"/>
      <c r="F54" s="35"/>
      <c r="G54" s="37"/>
      <c r="H54" s="34"/>
      <c r="I54" s="35"/>
      <c r="J54" s="35"/>
      <c r="K54" s="71"/>
      <c r="L54" s="35"/>
      <c r="M54" s="35"/>
      <c r="N54" s="35"/>
      <c r="O54" s="35"/>
      <c r="P54" s="37"/>
      <c r="R54" s="33" t="s">
        <v>57</v>
      </c>
      <c r="S54" s="34">
        <v>5</v>
      </c>
      <c r="T54" s="35"/>
      <c r="U54" s="35"/>
      <c r="V54" s="36"/>
      <c r="W54" s="35"/>
      <c r="X54" s="37"/>
      <c r="Y54" s="294"/>
      <c r="Z54" s="294"/>
      <c r="AA54" s="294"/>
      <c r="AB54" s="294"/>
      <c r="AC54" s="294"/>
      <c r="AD54" s="294"/>
      <c r="AE54" s="294"/>
      <c r="AF54" s="294"/>
      <c r="AG54" s="294"/>
    </row>
    <row r="55" spans="1:33" ht="22.5" hidden="1">
      <c r="A55" s="33" t="s">
        <v>58</v>
      </c>
      <c r="B55" s="34">
        <v>7</v>
      </c>
      <c r="C55" s="35"/>
      <c r="D55" s="35"/>
      <c r="E55" s="36"/>
      <c r="F55" s="35"/>
      <c r="G55" s="37"/>
      <c r="H55" s="34"/>
      <c r="I55" s="35"/>
      <c r="J55" s="35"/>
      <c r="K55" s="71"/>
      <c r="L55" s="35"/>
      <c r="M55" s="35"/>
      <c r="N55" s="35"/>
      <c r="O55" s="35"/>
      <c r="P55" s="37"/>
      <c r="R55" s="33" t="s">
        <v>58</v>
      </c>
      <c r="S55" s="34">
        <v>7</v>
      </c>
      <c r="T55" s="35"/>
      <c r="U55" s="35"/>
      <c r="V55" s="36"/>
      <c r="W55" s="35"/>
      <c r="X55" s="37"/>
      <c r="Y55" s="294"/>
      <c r="Z55" s="294"/>
      <c r="AA55" s="294"/>
      <c r="AB55" s="294"/>
      <c r="AC55" s="294"/>
      <c r="AD55" s="294"/>
      <c r="AE55" s="294"/>
      <c r="AF55" s="294"/>
      <c r="AG55" s="294"/>
    </row>
    <row r="56" spans="1:33" ht="22.5" hidden="1">
      <c r="A56" s="33" t="s">
        <v>59</v>
      </c>
      <c r="B56" s="34">
        <v>7</v>
      </c>
      <c r="C56" s="35"/>
      <c r="D56" s="35"/>
      <c r="E56" s="36"/>
      <c r="F56" s="35"/>
      <c r="G56" s="37"/>
      <c r="H56" s="34"/>
      <c r="I56" s="35"/>
      <c r="J56" s="35"/>
      <c r="K56" s="71"/>
      <c r="L56" s="35"/>
      <c r="M56" s="35"/>
      <c r="N56" s="35"/>
      <c r="O56" s="35"/>
      <c r="P56" s="37"/>
      <c r="R56" s="33" t="s">
        <v>59</v>
      </c>
      <c r="S56" s="34">
        <v>7</v>
      </c>
      <c r="T56" s="35"/>
      <c r="U56" s="35"/>
      <c r="V56" s="36"/>
      <c r="W56" s="35"/>
      <c r="X56" s="37"/>
      <c r="Y56" s="294"/>
      <c r="Z56" s="294"/>
      <c r="AA56" s="294"/>
      <c r="AB56" s="294"/>
      <c r="AC56" s="294"/>
      <c r="AD56" s="294"/>
      <c r="AE56" s="294"/>
      <c r="AF56" s="294"/>
      <c r="AG56" s="294"/>
    </row>
    <row r="57" spans="1:33" ht="22.5" hidden="1">
      <c r="A57" s="33" t="s">
        <v>60</v>
      </c>
      <c r="B57" s="34">
        <v>5</v>
      </c>
      <c r="C57" s="35"/>
      <c r="D57" s="35"/>
      <c r="E57" s="36"/>
      <c r="F57" s="35"/>
      <c r="G57" s="37"/>
      <c r="H57" s="34"/>
      <c r="I57" s="35"/>
      <c r="J57" s="35"/>
      <c r="K57" s="71"/>
      <c r="L57" s="35"/>
      <c r="M57" s="35"/>
      <c r="N57" s="35"/>
      <c r="O57" s="35"/>
      <c r="P57" s="37"/>
      <c r="R57" s="33" t="s">
        <v>60</v>
      </c>
      <c r="S57" s="34">
        <v>5</v>
      </c>
      <c r="T57" s="35"/>
      <c r="U57" s="35"/>
      <c r="V57" s="36"/>
      <c r="W57" s="35"/>
      <c r="X57" s="37"/>
      <c r="Y57" s="294"/>
      <c r="Z57" s="294"/>
      <c r="AA57" s="294"/>
      <c r="AB57" s="294"/>
      <c r="AC57" s="294"/>
      <c r="AD57" s="294"/>
      <c r="AE57" s="294"/>
      <c r="AF57" s="294"/>
      <c r="AG57" s="294"/>
    </row>
    <row r="58" spans="1:33" ht="15" hidden="1">
      <c r="A58" s="33" t="s">
        <v>61</v>
      </c>
      <c r="B58" s="34">
        <v>5</v>
      </c>
      <c r="C58" s="35"/>
      <c r="D58" s="35"/>
      <c r="E58" s="36"/>
      <c r="F58" s="35"/>
      <c r="G58" s="37"/>
      <c r="H58" s="34"/>
      <c r="I58" s="35"/>
      <c r="J58" s="35"/>
      <c r="K58" s="71"/>
      <c r="L58" s="35"/>
      <c r="M58" s="35"/>
      <c r="N58" s="35"/>
      <c r="O58" s="35"/>
      <c r="P58" s="37"/>
      <c r="R58" s="33" t="s">
        <v>61</v>
      </c>
      <c r="S58" s="34">
        <v>5</v>
      </c>
      <c r="T58" s="35"/>
      <c r="U58" s="35"/>
      <c r="V58" s="36"/>
      <c r="W58" s="35"/>
      <c r="X58" s="37"/>
      <c r="Y58" s="294"/>
      <c r="Z58" s="294"/>
      <c r="AA58" s="294"/>
      <c r="AB58" s="294"/>
      <c r="AC58" s="294"/>
      <c r="AD58" s="294"/>
      <c r="AE58" s="294"/>
      <c r="AF58" s="294"/>
      <c r="AG58" s="294"/>
    </row>
    <row r="59" spans="1:33" ht="15" hidden="1">
      <c r="A59" s="33" t="s">
        <v>62</v>
      </c>
      <c r="B59" s="34">
        <v>8</v>
      </c>
      <c r="C59" s="35"/>
      <c r="D59" s="35"/>
      <c r="E59" s="36"/>
      <c r="F59" s="35"/>
      <c r="G59" s="37"/>
      <c r="H59" s="34"/>
      <c r="I59" s="35"/>
      <c r="J59" s="35"/>
      <c r="K59" s="71"/>
      <c r="L59" s="35"/>
      <c r="M59" s="35"/>
      <c r="N59" s="35"/>
      <c r="O59" s="35"/>
      <c r="P59" s="37"/>
      <c r="R59" s="33" t="s">
        <v>62</v>
      </c>
      <c r="S59" s="34">
        <v>8</v>
      </c>
      <c r="T59" s="35"/>
      <c r="U59" s="35"/>
      <c r="V59" s="36"/>
      <c r="W59" s="35"/>
      <c r="X59" s="37"/>
      <c r="Y59" s="294"/>
      <c r="Z59" s="294"/>
      <c r="AA59" s="294"/>
      <c r="AB59" s="294"/>
      <c r="AC59" s="294"/>
      <c r="AD59" s="294"/>
      <c r="AE59" s="294"/>
      <c r="AF59" s="294"/>
      <c r="AG59" s="294"/>
    </row>
    <row r="60" spans="1:33" ht="15" hidden="1">
      <c r="A60" s="33" t="s">
        <v>63</v>
      </c>
      <c r="B60" s="34">
        <v>10</v>
      </c>
      <c r="C60" s="35"/>
      <c r="D60" s="35"/>
      <c r="E60" s="36"/>
      <c r="F60" s="35"/>
      <c r="G60" s="37"/>
      <c r="H60" s="34"/>
      <c r="I60" s="35"/>
      <c r="J60" s="35"/>
      <c r="K60" s="71"/>
      <c r="L60" s="35"/>
      <c r="M60" s="35"/>
      <c r="N60" s="35"/>
      <c r="O60" s="35"/>
      <c r="P60" s="37"/>
      <c r="R60" s="33" t="s">
        <v>63</v>
      </c>
      <c r="S60" s="34">
        <v>10</v>
      </c>
      <c r="T60" s="35"/>
      <c r="U60" s="35"/>
      <c r="V60" s="36"/>
      <c r="W60" s="35"/>
      <c r="X60" s="37"/>
      <c r="Y60" s="294"/>
      <c r="Z60" s="294"/>
      <c r="AA60" s="294"/>
      <c r="AB60" s="294"/>
      <c r="AC60" s="294"/>
      <c r="AD60" s="294"/>
      <c r="AE60" s="294"/>
      <c r="AF60" s="294"/>
      <c r="AG60" s="294"/>
    </row>
    <row r="61" spans="1:33" ht="15" hidden="1">
      <c r="A61" s="33" t="s">
        <v>64</v>
      </c>
      <c r="B61" s="34">
        <v>2</v>
      </c>
      <c r="C61" s="35"/>
      <c r="D61" s="35"/>
      <c r="E61" s="36"/>
      <c r="F61" s="35"/>
      <c r="G61" s="37"/>
      <c r="H61" s="34"/>
      <c r="I61" s="35"/>
      <c r="J61" s="35"/>
      <c r="K61" s="71"/>
      <c r="L61" s="35"/>
      <c r="M61" s="35"/>
      <c r="N61" s="35"/>
      <c r="O61" s="35"/>
      <c r="P61" s="37"/>
      <c r="R61" s="33" t="s">
        <v>64</v>
      </c>
      <c r="S61" s="34">
        <v>2</v>
      </c>
      <c r="T61" s="35"/>
      <c r="U61" s="35"/>
      <c r="V61" s="36"/>
      <c r="W61" s="35"/>
      <c r="X61" s="37"/>
      <c r="Y61" s="294"/>
      <c r="Z61" s="294"/>
      <c r="AA61" s="294"/>
      <c r="AB61" s="294"/>
      <c r="AC61" s="294"/>
      <c r="AD61" s="294"/>
      <c r="AE61" s="294"/>
      <c r="AF61" s="294"/>
      <c r="AG61" s="294"/>
    </row>
    <row r="62" spans="1:33" ht="15" hidden="1">
      <c r="A62" s="33" t="s">
        <v>65</v>
      </c>
      <c r="B62" s="34">
        <v>2</v>
      </c>
      <c r="C62" s="35"/>
      <c r="D62" s="35"/>
      <c r="E62" s="36"/>
      <c r="F62" s="35"/>
      <c r="G62" s="37"/>
      <c r="H62" s="34"/>
      <c r="I62" s="35"/>
      <c r="J62" s="35"/>
      <c r="K62" s="71"/>
      <c r="L62" s="35"/>
      <c r="M62" s="35"/>
      <c r="N62" s="35"/>
      <c r="O62" s="35"/>
      <c r="P62" s="37"/>
      <c r="R62" s="33" t="s">
        <v>65</v>
      </c>
      <c r="S62" s="34">
        <v>2</v>
      </c>
      <c r="T62" s="35"/>
      <c r="U62" s="35"/>
      <c r="V62" s="36"/>
      <c r="W62" s="35"/>
      <c r="X62" s="37"/>
      <c r="Y62" s="294"/>
      <c r="Z62" s="294"/>
      <c r="AA62" s="294"/>
      <c r="AB62" s="294"/>
      <c r="AC62" s="294"/>
      <c r="AD62" s="294"/>
      <c r="AE62" s="294"/>
      <c r="AF62" s="294"/>
      <c r="AG62" s="294"/>
    </row>
    <row r="63" spans="1:33" ht="15" hidden="1">
      <c r="A63" s="33" t="s">
        <v>66</v>
      </c>
      <c r="B63" s="34">
        <v>2</v>
      </c>
      <c r="C63" s="35"/>
      <c r="D63" s="35"/>
      <c r="E63" s="36"/>
      <c r="F63" s="35"/>
      <c r="G63" s="37"/>
      <c r="H63" s="34"/>
      <c r="I63" s="35"/>
      <c r="J63" s="35"/>
      <c r="K63" s="71"/>
      <c r="L63" s="35"/>
      <c r="M63" s="35"/>
      <c r="N63" s="35"/>
      <c r="O63" s="35"/>
      <c r="P63" s="37"/>
      <c r="R63" s="33" t="s">
        <v>66</v>
      </c>
      <c r="S63" s="34">
        <v>2</v>
      </c>
      <c r="T63" s="35"/>
      <c r="U63" s="35"/>
      <c r="V63" s="36"/>
      <c r="W63" s="35"/>
      <c r="X63" s="37"/>
      <c r="Y63" s="294"/>
      <c r="Z63" s="294"/>
      <c r="AA63" s="294"/>
      <c r="AB63" s="294"/>
      <c r="AC63" s="294"/>
      <c r="AD63" s="294"/>
      <c r="AE63" s="294"/>
      <c r="AF63" s="294"/>
      <c r="AG63" s="294"/>
    </row>
    <row r="64" spans="1:33" ht="15" hidden="1">
      <c r="A64" s="33" t="s">
        <v>67</v>
      </c>
      <c r="B64" s="34">
        <v>2</v>
      </c>
      <c r="C64" s="35"/>
      <c r="D64" s="35"/>
      <c r="E64" s="36"/>
      <c r="F64" s="35"/>
      <c r="G64" s="37"/>
      <c r="H64" s="34"/>
      <c r="I64" s="35"/>
      <c r="J64" s="35"/>
      <c r="K64" s="71"/>
      <c r="L64" s="35"/>
      <c r="M64" s="35"/>
      <c r="N64" s="35"/>
      <c r="O64" s="35"/>
      <c r="P64" s="37"/>
      <c r="R64" s="33" t="s">
        <v>67</v>
      </c>
      <c r="S64" s="34">
        <v>2</v>
      </c>
      <c r="T64" s="35"/>
      <c r="U64" s="35"/>
      <c r="V64" s="36"/>
      <c r="W64" s="35"/>
      <c r="X64" s="37"/>
      <c r="Y64" s="294"/>
      <c r="Z64" s="294"/>
      <c r="AA64" s="294"/>
      <c r="AB64" s="294"/>
      <c r="AC64" s="294"/>
      <c r="AD64" s="294"/>
      <c r="AE64" s="294"/>
      <c r="AF64" s="294"/>
      <c r="AG64" s="294"/>
    </row>
    <row r="65" spans="1:33" ht="15" hidden="1">
      <c r="A65" s="33" t="s">
        <v>68</v>
      </c>
      <c r="B65" s="34">
        <v>2</v>
      </c>
      <c r="C65" s="35"/>
      <c r="D65" s="35"/>
      <c r="E65" s="36"/>
      <c r="F65" s="35"/>
      <c r="G65" s="37"/>
      <c r="H65" s="34"/>
      <c r="I65" s="35"/>
      <c r="J65" s="35"/>
      <c r="K65" s="71"/>
      <c r="L65" s="35"/>
      <c r="M65" s="35"/>
      <c r="N65" s="35"/>
      <c r="O65" s="35"/>
      <c r="P65" s="37"/>
      <c r="R65" s="33" t="s">
        <v>68</v>
      </c>
      <c r="S65" s="34">
        <v>2</v>
      </c>
      <c r="T65" s="35"/>
      <c r="U65" s="35"/>
      <c r="V65" s="36"/>
      <c r="W65" s="35"/>
      <c r="X65" s="37"/>
      <c r="Y65" s="294"/>
      <c r="Z65" s="294"/>
      <c r="AA65" s="294"/>
      <c r="AB65" s="294"/>
      <c r="AC65" s="294"/>
      <c r="AD65" s="294"/>
      <c r="AE65" s="294"/>
      <c r="AF65" s="294"/>
      <c r="AG65" s="294"/>
    </row>
    <row r="66" spans="1:33" ht="15.75" hidden="1" thickBot="1">
      <c r="A66" s="33" t="s">
        <v>69</v>
      </c>
      <c r="B66" s="34"/>
      <c r="C66" s="35"/>
      <c r="D66" s="35"/>
      <c r="E66" s="36"/>
      <c r="F66" s="35"/>
      <c r="G66" s="37"/>
      <c r="H66" s="34"/>
      <c r="I66" s="35"/>
      <c r="J66" s="35"/>
      <c r="K66" s="71"/>
      <c r="L66" s="35"/>
      <c r="M66" s="35"/>
      <c r="N66" s="35"/>
      <c r="O66" s="35"/>
      <c r="P66" s="37"/>
      <c r="R66" s="33" t="s">
        <v>69</v>
      </c>
      <c r="S66" s="43"/>
      <c r="T66" s="44"/>
      <c r="U66" s="44"/>
      <c r="V66" s="45"/>
      <c r="W66" s="44"/>
      <c r="X66" s="46"/>
      <c r="Y66" s="294"/>
      <c r="Z66" s="294"/>
      <c r="AA66" s="294"/>
      <c r="AB66" s="294"/>
      <c r="AC66" s="294"/>
      <c r="AD66" s="294"/>
      <c r="AE66" s="294"/>
      <c r="AF66" s="294"/>
      <c r="AG66" s="294"/>
    </row>
    <row r="67" spans="1:33" ht="15" hidden="1">
      <c r="A67" s="72" t="s">
        <v>70</v>
      </c>
      <c r="B67" s="73"/>
      <c r="C67" s="74"/>
      <c r="D67" s="74"/>
      <c r="E67" s="75"/>
      <c r="F67" s="74"/>
      <c r="G67" s="76"/>
      <c r="H67" s="73"/>
      <c r="I67" s="74"/>
      <c r="J67" s="74"/>
      <c r="K67" s="77"/>
      <c r="L67" s="74"/>
      <c r="M67" s="74"/>
      <c r="N67" s="74"/>
      <c r="O67" s="74"/>
      <c r="P67" s="76"/>
      <c r="R67" s="272" t="s">
        <v>70</v>
      </c>
      <c r="S67" s="274"/>
      <c r="T67" s="275"/>
      <c r="U67" s="275"/>
      <c r="V67" s="276"/>
      <c r="W67" s="275"/>
      <c r="X67" s="277"/>
      <c r="Y67" s="300"/>
      <c r="Z67" s="301"/>
      <c r="AA67" s="301"/>
      <c r="AB67" s="302"/>
      <c r="AC67" s="301"/>
      <c r="AD67" s="303"/>
      <c r="AE67" s="300"/>
      <c r="AF67" s="301"/>
      <c r="AG67" s="301"/>
    </row>
    <row r="68" spans="1:33" ht="15" hidden="1">
      <c r="A68" s="72" t="s">
        <v>71</v>
      </c>
      <c r="B68" s="73"/>
      <c r="C68" s="74"/>
      <c r="D68" s="74"/>
      <c r="E68" s="75"/>
      <c r="F68" s="74"/>
      <c r="G68" s="76"/>
      <c r="H68" s="73"/>
      <c r="I68" s="74"/>
      <c r="J68" s="74"/>
      <c r="K68" s="77"/>
      <c r="L68" s="74"/>
      <c r="M68" s="74"/>
      <c r="N68" s="74"/>
      <c r="O68" s="74"/>
      <c r="P68" s="76"/>
      <c r="R68" s="272" t="s">
        <v>71</v>
      </c>
      <c r="S68" s="211"/>
      <c r="T68" s="74"/>
      <c r="U68" s="74"/>
      <c r="V68" s="75"/>
      <c r="W68" s="74"/>
      <c r="X68" s="212"/>
      <c r="Y68" s="304"/>
      <c r="Z68" s="305"/>
      <c r="AA68" s="305"/>
      <c r="AB68" s="296"/>
      <c r="AC68" s="305"/>
      <c r="AD68" s="306"/>
      <c r="AE68" s="304"/>
      <c r="AF68" s="305"/>
      <c r="AG68" s="305"/>
    </row>
    <row r="69" spans="1:33" ht="15.75" hidden="1" thickBot="1">
      <c r="A69" s="78" t="s">
        <v>72</v>
      </c>
      <c r="B69" s="79"/>
      <c r="C69" s="80"/>
      <c r="D69" s="80"/>
      <c r="E69" s="81"/>
      <c r="F69" s="80"/>
      <c r="G69" s="82"/>
      <c r="H69" s="79"/>
      <c r="I69" s="80"/>
      <c r="J69" s="80"/>
      <c r="K69" s="83"/>
      <c r="L69" s="80"/>
      <c r="M69" s="80"/>
      <c r="N69" s="80"/>
      <c r="O69" s="80"/>
      <c r="P69" s="82"/>
      <c r="R69" s="273" t="s">
        <v>72</v>
      </c>
      <c r="S69" s="278"/>
      <c r="T69" s="279"/>
      <c r="U69" s="279"/>
      <c r="V69" s="280"/>
      <c r="W69" s="279"/>
      <c r="X69" s="281"/>
      <c r="Y69" s="307"/>
      <c r="Z69" s="308"/>
      <c r="AA69" s="308"/>
      <c r="AB69" s="309"/>
      <c r="AC69" s="308"/>
      <c r="AD69" s="310"/>
      <c r="AE69" s="307"/>
      <c r="AF69" s="308"/>
      <c r="AG69" s="308"/>
    </row>
    <row r="70" spans="1:33" ht="19.5" hidden="1" thickBot="1">
      <c r="A70" s="84" t="s">
        <v>73</v>
      </c>
      <c r="B70" s="51">
        <f>SUM(B50:B69)</f>
        <v>89</v>
      </c>
      <c r="C70" s="52">
        <f>SUM(C50:C69)</f>
        <v>163441</v>
      </c>
      <c r="D70" s="52">
        <f>SUM(D50:D69)</f>
        <v>134206</v>
      </c>
      <c r="E70" s="52"/>
      <c r="F70" s="52">
        <f>SUM(F50:F69)</f>
        <v>4000</v>
      </c>
      <c r="G70" s="53">
        <f>SUM(G50:G69)</f>
        <v>130146</v>
      </c>
      <c r="H70" s="54">
        <f>SUM(H50:H69)</f>
        <v>2</v>
      </c>
      <c r="I70" s="54">
        <f aca="true" t="shared" si="7" ref="I70:P70">SUM(I50:I69)</f>
        <v>0.5</v>
      </c>
      <c r="J70" s="54">
        <f t="shared" si="7"/>
        <v>0</v>
      </c>
      <c r="K70" s="54">
        <f t="shared" si="7"/>
        <v>5</v>
      </c>
      <c r="L70" s="54">
        <f t="shared" si="7"/>
        <v>3</v>
      </c>
      <c r="M70" s="54">
        <f t="shared" si="7"/>
        <v>0</v>
      </c>
      <c r="N70" s="54">
        <f t="shared" si="7"/>
        <v>4</v>
      </c>
      <c r="O70" s="54">
        <f t="shared" si="7"/>
        <v>0.5</v>
      </c>
      <c r="P70" s="54">
        <f t="shared" si="7"/>
        <v>0</v>
      </c>
      <c r="R70" s="84" t="s">
        <v>73</v>
      </c>
      <c r="S70" s="61">
        <f>SUM(S50:S69)</f>
        <v>89</v>
      </c>
      <c r="T70" s="62">
        <f>SUM(T50:T69)</f>
        <v>4444</v>
      </c>
      <c r="U70" s="62">
        <f>SUM(U50:U69)</f>
        <v>2683</v>
      </c>
      <c r="V70" s="62"/>
      <c r="W70" s="62">
        <f>SUM(W50:W69)</f>
        <v>0</v>
      </c>
      <c r="X70" s="63">
        <f>SUM(X50:X69)</f>
        <v>2635</v>
      </c>
      <c r="Y70" s="290"/>
      <c r="Z70" s="290"/>
      <c r="AA70" s="290"/>
      <c r="AB70" s="290"/>
      <c r="AC70" s="290"/>
      <c r="AD70" s="290"/>
      <c r="AE70" s="290"/>
      <c r="AF70" s="290"/>
      <c r="AG70" s="290"/>
    </row>
    <row r="71" spans="1:33" ht="19.5" thickBot="1">
      <c r="A71" s="65" t="s">
        <v>74</v>
      </c>
      <c r="B71" s="85">
        <v>15</v>
      </c>
      <c r="C71" s="86">
        <v>957034</v>
      </c>
      <c r="D71" s="86">
        <v>368858</v>
      </c>
      <c r="E71" s="87">
        <v>0.3854178639421379</v>
      </c>
      <c r="F71" s="86">
        <v>19519</v>
      </c>
      <c r="G71" s="126">
        <v>349339</v>
      </c>
      <c r="H71" s="19">
        <v>1</v>
      </c>
      <c r="I71" s="20"/>
      <c r="J71" s="20"/>
      <c r="K71" s="23">
        <v>1</v>
      </c>
      <c r="L71" s="20">
        <v>1</v>
      </c>
      <c r="M71" s="20">
        <v>7</v>
      </c>
      <c r="N71" s="20">
        <v>1</v>
      </c>
      <c r="O71" s="20">
        <v>4</v>
      </c>
      <c r="P71" s="22"/>
      <c r="R71" s="65" t="s">
        <v>74</v>
      </c>
      <c r="S71" s="85">
        <v>15</v>
      </c>
      <c r="T71" s="86">
        <v>957034</v>
      </c>
      <c r="U71" s="86">
        <v>368858</v>
      </c>
      <c r="V71" s="87">
        <v>0.3854178639421379</v>
      </c>
      <c r="W71" s="86">
        <v>19519</v>
      </c>
      <c r="X71" s="126">
        <v>349339</v>
      </c>
      <c r="Y71" s="292">
        <f>H71/$S71</f>
        <v>0.06666666666666667</v>
      </c>
      <c r="Z71" s="292"/>
      <c r="AA71" s="292"/>
      <c r="AB71" s="292">
        <f>K71/$S71</f>
        <v>0.06666666666666667</v>
      </c>
      <c r="AC71" s="292">
        <f>L71/$S71</f>
        <v>0.06666666666666667</v>
      </c>
      <c r="AD71" s="292">
        <f>M71/$S71</f>
        <v>0.4666666666666667</v>
      </c>
      <c r="AE71" s="292">
        <f>N71/$S71</f>
        <v>0.06666666666666667</v>
      </c>
      <c r="AF71" s="292">
        <f>O71/$S71</f>
        <v>0.26666666666666666</v>
      </c>
      <c r="AG71" s="292"/>
    </row>
    <row r="72" spans="1:33" ht="22.5" hidden="1">
      <c r="A72" s="24" t="s">
        <v>75</v>
      </c>
      <c r="B72" s="25"/>
      <c r="C72" s="26"/>
      <c r="D72" s="26"/>
      <c r="E72" s="27"/>
      <c r="F72" s="26"/>
      <c r="G72" s="127"/>
      <c r="H72" s="25"/>
      <c r="I72" s="26"/>
      <c r="J72" s="26"/>
      <c r="K72" s="70"/>
      <c r="L72" s="26"/>
      <c r="M72" s="26"/>
      <c r="N72" s="26"/>
      <c r="O72" s="26"/>
      <c r="P72" s="28"/>
      <c r="R72" s="180" t="s">
        <v>75</v>
      </c>
      <c r="S72" s="25"/>
      <c r="T72" s="26"/>
      <c r="U72" s="26"/>
      <c r="V72" s="27"/>
      <c r="W72" s="26"/>
      <c r="X72" s="127"/>
      <c r="Y72" s="294"/>
      <c r="Z72" s="294"/>
      <c r="AA72" s="294"/>
      <c r="AB72" s="295"/>
      <c r="AC72" s="294"/>
      <c r="AD72" s="294"/>
      <c r="AE72" s="294"/>
      <c r="AF72" s="294"/>
      <c r="AG72" s="294"/>
    </row>
    <row r="73" spans="1:33" ht="15.75" hidden="1" thickBot="1">
      <c r="A73" s="89" t="s">
        <v>76</v>
      </c>
      <c r="B73" s="74"/>
      <c r="C73" s="74"/>
      <c r="D73" s="74"/>
      <c r="E73" s="75"/>
      <c r="F73" s="74"/>
      <c r="G73" s="128"/>
      <c r="H73" s="73"/>
      <c r="I73" s="74"/>
      <c r="J73" s="74"/>
      <c r="K73" s="77"/>
      <c r="L73" s="74"/>
      <c r="M73" s="74"/>
      <c r="N73" s="74"/>
      <c r="O73" s="74"/>
      <c r="P73" s="76"/>
      <c r="R73" s="210" t="s">
        <v>76</v>
      </c>
      <c r="S73" s="74"/>
      <c r="T73" s="74"/>
      <c r="U73" s="74"/>
      <c r="V73" s="75"/>
      <c r="W73" s="74"/>
      <c r="X73" s="128"/>
      <c r="Y73" s="296"/>
      <c r="Z73" s="296"/>
      <c r="AA73" s="296"/>
      <c r="AB73" s="297"/>
      <c r="AC73" s="296"/>
      <c r="AD73" s="296"/>
      <c r="AE73" s="296"/>
      <c r="AF73" s="296"/>
      <c r="AG73" s="296"/>
    </row>
    <row r="74" spans="1:35" ht="27" hidden="1" thickBot="1">
      <c r="A74" s="84" t="s">
        <v>78</v>
      </c>
      <c r="B74" s="51">
        <f>SUM(B71:B73)</f>
        <v>15</v>
      </c>
      <c r="C74" s="52">
        <f>SUM(C71:C73)</f>
        <v>957034</v>
      </c>
      <c r="D74" s="52">
        <f>SUM(D71:D73)</f>
        <v>368858</v>
      </c>
      <c r="E74" s="18">
        <f>D74/C74</f>
        <v>0.3854178639421379</v>
      </c>
      <c r="F74" s="52">
        <f>SUM(F71:F73)</f>
        <v>19519</v>
      </c>
      <c r="G74" s="53">
        <f>SUM(G71:G73)</f>
        <v>349339</v>
      </c>
      <c r="H74" s="54"/>
      <c r="I74" s="52"/>
      <c r="J74" s="52"/>
      <c r="K74" s="55"/>
      <c r="L74" s="52"/>
      <c r="M74" s="52"/>
      <c r="N74" s="52"/>
      <c r="O74" s="52"/>
      <c r="P74" s="53"/>
      <c r="R74" s="84" t="s">
        <v>78</v>
      </c>
      <c r="S74" s="51">
        <f>SUM(S71:S73)</f>
        <v>15</v>
      </c>
      <c r="T74" s="52">
        <f>SUM(T71:T73)</f>
        <v>957034</v>
      </c>
      <c r="U74" s="52">
        <f>SUM(U71:U73)</f>
        <v>368858</v>
      </c>
      <c r="V74" s="18">
        <f>U74/T74</f>
        <v>0.3854178639421379</v>
      </c>
      <c r="W74" s="52">
        <f>SUM(W71:W73)</f>
        <v>19519</v>
      </c>
      <c r="X74" s="53">
        <f>SUM(X71:X73)</f>
        <v>349339</v>
      </c>
      <c r="Y74" s="290"/>
      <c r="Z74" s="290"/>
      <c r="AA74" s="290"/>
      <c r="AB74" s="291"/>
      <c r="AC74" s="290"/>
      <c r="AD74" s="290"/>
      <c r="AE74" s="290"/>
      <c r="AF74" s="290"/>
      <c r="AG74" s="290"/>
      <c r="AH74" s="6"/>
      <c r="AI74" s="6"/>
    </row>
    <row r="75" spans="1:33" ht="30" customHeight="1" thickBot="1">
      <c r="A75" s="65" t="s">
        <v>79</v>
      </c>
      <c r="B75" s="261">
        <v>15</v>
      </c>
      <c r="C75" s="262">
        <v>273479</v>
      </c>
      <c r="D75" s="262">
        <v>82768</v>
      </c>
      <c r="E75" s="263">
        <v>0.30264846660986766</v>
      </c>
      <c r="F75" s="262">
        <v>3531</v>
      </c>
      <c r="G75" s="264">
        <v>79237</v>
      </c>
      <c r="H75" s="66">
        <v>3</v>
      </c>
      <c r="I75" s="67"/>
      <c r="J75" s="67"/>
      <c r="K75" s="68">
        <v>3</v>
      </c>
      <c r="L75" s="67">
        <v>1</v>
      </c>
      <c r="M75" s="67">
        <v>4</v>
      </c>
      <c r="N75" s="67"/>
      <c r="O75" s="67">
        <v>4</v>
      </c>
      <c r="P75" s="69"/>
      <c r="Q75" s="125"/>
      <c r="R75" s="260" t="s">
        <v>79</v>
      </c>
      <c r="S75" s="261">
        <v>15</v>
      </c>
      <c r="T75" s="262">
        <v>273479</v>
      </c>
      <c r="U75" s="262">
        <v>82768</v>
      </c>
      <c r="V75" s="263">
        <f>U75/T75</f>
        <v>0.30264846660986766</v>
      </c>
      <c r="W75" s="262">
        <v>3531</v>
      </c>
      <c r="X75" s="264">
        <v>79237</v>
      </c>
      <c r="Y75" s="292">
        <f aca="true" t="shared" si="8" ref="Y75:AG75">H75/$S75</f>
        <v>0.2</v>
      </c>
      <c r="Z75" s="292">
        <f t="shared" si="8"/>
        <v>0</v>
      </c>
      <c r="AA75" s="292">
        <f t="shared" si="8"/>
        <v>0</v>
      </c>
      <c r="AB75" s="293">
        <f t="shared" si="8"/>
        <v>0.2</v>
      </c>
      <c r="AC75" s="292">
        <f t="shared" si="8"/>
        <v>0.06666666666666667</v>
      </c>
      <c r="AD75" s="292">
        <f t="shared" si="8"/>
        <v>0.26666666666666666</v>
      </c>
      <c r="AE75" s="292">
        <f t="shared" si="8"/>
        <v>0</v>
      </c>
      <c r="AF75" s="292">
        <f t="shared" si="8"/>
        <v>0.26666666666666666</v>
      </c>
      <c r="AG75" s="292">
        <f t="shared" si="8"/>
        <v>0</v>
      </c>
    </row>
    <row r="76" spans="1:33" s="6" customFormat="1" ht="32.25" customHeight="1" hidden="1">
      <c r="A76" s="7"/>
      <c r="B76" s="5"/>
      <c r="C76" s="5"/>
      <c r="D76" s="5"/>
      <c r="E76" s="8"/>
      <c r="F76" s="5"/>
      <c r="G76" s="5"/>
      <c r="H76" s="5"/>
      <c r="I76" s="5"/>
      <c r="J76" s="5"/>
      <c r="K76" s="9"/>
      <c r="L76" s="5"/>
      <c r="M76" s="5"/>
      <c r="N76" s="5"/>
      <c r="O76" s="5"/>
      <c r="P76" s="5"/>
      <c r="R76" s="7"/>
      <c r="S76" s="5"/>
      <c r="T76" s="5"/>
      <c r="U76" s="5"/>
      <c r="V76" s="8"/>
      <c r="W76" s="5"/>
      <c r="X76" s="5"/>
      <c r="Y76" s="284"/>
      <c r="Z76" s="284"/>
      <c r="AA76" s="284"/>
      <c r="AB76" s="285"/>
      <c r="AC76" s="284"/>
      <c r="AD76" s="284"/>
      <c r="AE76" s="284"/>
      <c r="AF76" s="284"/>
      <c r="AG76" s="284"/>
    </row>
    <row r="77" spans="1:33" s="6" customFormat="1" ht="32.25" customHeight="1" hidden="1">
      <c r="A77" s="677" t="s">
        <v>126</v>
      </c>
      <c r="B77" s="677"/>
      <c r="C77" s="677"/>
      <c r="D77" s="677"/>
      <c r="E77" s="677"/>
      <c r="F77" s="677"/>
      <c r="G77" s="677"/>
      <c r="H77" s="677"/>
      <c r="I77" s="677"/>
      <c r="J77" s="677"/>
      <c r="K77" s="677"/>
      <c r="L77" s="677"/>
      <c r="M77" s="677"/>
      <c r="N77" s="677"/>
      <c r="O77" s="677"/>
      <c r="P77" s="677"/>
      <c r="R77" s="677" t="s">
        <v>0</v>
      </c>
      <c r="S77" s="677"/>
      <c r="T77" s="677"/>
      <c r="U77" s="677"/>
      <c r="V77" s="677"/>
      <c r="W77" s="677"/>
      <c r="X77" s="677"/>
      <c r="Y77" s="677"/>
      <c r="Z77" s="677"/>
      <c r="AA77" s="677"/>
      <c r="AB77" s="677"/>
      <c r="AC77" s="677"/>
      <c r="AD77" s="677"/>
      <c r="AE77" s="677"/>
      <c r="AF77" s="677"/>
      <c r="AG77" s="677"/>
    </row>
    <row r="78" spans="1:35" s="6" customFormat="1" ht="32.25" customHeight="1" hidden="1" thickBot="1">
      <c r="A78" s="7"/>
      <c r="B78" s="5"/>
      <c r="C78" s="5"/>
      <c r="D78" s="5"/>
      <c r="E78" s="8"/>
      <c r="F78" s="5"/>
      <c r="G78" s="5"/>
      <c r="H78" s="5"/>
      <c r="I78" s="5"/>
      <c r="J78" s="5"/>
      <c r="K78" s="9"/>
      <c r="L78" s="5"/>
      <c r="M78" s="5"/>
      <c r="N78" s="5"/>
      <c r="O78" s="5"/>
      <c r="P78" s="5"/>
      <c r="R78" s="7"/>
      <c r="S78" s="5"/>
      <c r="T78" s="5"/>
      <c r="U78" s="5"/>
      <c r="V78" s="8"/>
      <c r="W78" s="5"/>
      <c r="X78" s="5"/>
      <c r="Y78" s="284"/>
      <c r="Z78" s="284"/>
      <c r="AA78" s="284"/>
      <c r="AB78" s="285"/>
      <c r="AC78" s="284"/>
      <c r="AD78" s="284"/>
      <c r="AE78" s="284"/>
      <c r="AF78" s="284"/>
      <c r="AG78" s="284"/>
      <c r="AH78" s="11"/>
      <c r="AI78" s="11"/>
    </row>
    <row r="79" spans="1:33" s="11" customFormat="1" ht="32.25" customHeight="1" hidden="1" thickBot="1">
      <c r="A79" s="12"/>
      <c r="B79" s="705" t="s">
        <v>1</v>
      </c>
      <c r="C79" s="699" t="s">
        <v>2</v>
      </c>
      <c r="D79" s="699" t="s">
        <v>3</v>
      </c>
      <c r="E79" s="707" t="s">
        <v>4</v>
      </c>
      <c r="F79" s="699" t="s">
        <v>5</v>
      </c>
      <c r="G79" s="709" t="s">
        <v>6</v>
      </c>
      <c r="H79" s="680" t="s">
        <v>7</v>
      </c>
      <c r="I79" s="680"/>
      <c r="J79" s="680"/>
      <c r="K79" s="680"/>
      <c r="L79" s="680"/>
      <c r="M79" s="680"/>
      <c r="N79" s="680"/>
      <c r="O79" s="680"/>
      <c r="P79" s="680"/>
      <c r="Q79" s="6"/>
      <c r="R79" s="12"/>
      <c r="S79" s="705" t="s">
        <v>1</v>
      </c>
      <c r="T79" s="699" t="s">
        <v>2</v>
      </c>
      <c r="U79" s="699" t="s">
        <v>3</v>
      </c>
      <c r="V79" s="707" t="s">
        <v>4</v>
      </c>
      <c r="W79" s="699" t="s">
        <v>5</v>
      </c>
      <c r="X79" s="709" t="s">
        <v>6</v>
      </c>
      <c r="Y79" s="691" t="s">
        <v>7</v>
      </c>
      <c r="Z79" s="692"/>
      <c r="AA79" s="692"/>
      <c r="AB79" s="692"/>
      <c r="AC79" s="692"/>
      <c r="AD79" s="692"/>
      <c r="AE79" s="692"/>
      <c r="AF79" s="692"/>
      <c r="AG79" s="693"/>
    </row>
    <row r="80" spans="1:35" s="11" customFormat="1" ht="32.25" customHeight="1" hidden="1" thickBot="1">
      <c r="A80" s="12"/>
      <c r="B80" s="705"/>
      <c r="C80" s="699"/>
      <c r="D80" s="699"/>
      <c r="E80" s="707"/>
      <c r="F80" s="699"/>
      <c r="G80" s="709"/>
      <c r="H80" s="13" t="s">
        <v>8</v>
      </c>
      <c r="I80" s="14" t="s">
        <v>9</v>
      </c>
      <c r="J80" s="14" t="s">
        <v>10</v>
      </c>
      <c r="K80" s="15" t="s">
        <v>11</v>
      </c>
      <c r="L80" s="14" t="s">
        <v>12</v>
      </c>
      <c r="M80" s="14" t="s">
        <v>13</v>
      </c>
      <c r="N80" s="14" t="s">
        <v>14</v>
      </c>
      <c r="O80" s="14" t="s">
        <v>15</v>
      </c>
      <c r="P80" s="16" t="s">
        <v>16</v>
      </c>
      <c r="Q80" s="6"/>
      <c r="R80" s="12"/>
      <c r="S80" s="715"/>
      <c r="T80" s="716"/>
      <c r="U80" s="716"/>
      <c r="V80" s="712"/>
      <c r="W80" s="716"/>
      <c r="X80" s="717"/>
      <c r="Y80" s="286" t="s">
        <v>8</v>
      </c>
      <c r="Z80" s="287" t="s">
        <v>9</v>
      </c>
      <c r="AA80" s="287" t="s">
        <v>10</v>
      </c>
      <c r="AB80" s="288" t="s">
        <v>11</v>
      </c>
      <c r="AC80" s="287" t="s">
        <v>12</v>
      </c>
      <c r="AD80" s="287" t="s">
        <v>13</v>
      </c>
      <c r="AE80" s="287" t="s">
        <v>14</v>
      </c>
      <c r="AF80" s="287" t="s">
        <v>15</v>
      </c>
      <c r="AG80" s="289" t="s">
        <v>16</v>
      </c>
      <c r="AH80" s="2"/>
      <c r="AI80" s="2"/>
    </row>
    <row r="81" spans="1:33" ht="19.5" thickBot="1">
      <c r="A81" s="65" t="s">
        <v>80</v>
      </c>
      <c r="B81" s="19">
        <v>15</v>
      </c>
      <c r="C81" s="20">
        <v>169973</v>
      </c>
      <c r="D81" s="20">
        <v>130322</v>
      </c>
      <c r="E81" s="21">
        <f>D81/C81</f>
        <v>0.7667217734581375</v>
      </c>
      <c r="F81" s="20">
        <v>0</v>
      </c>
      <c r="G81" s="22">
        <v>130322</v>
      </c>
      <c r="H81" s="19">
        <v>1</v>
      </c>
      <c r="I81" s="20"/>
      <c r="J81" s="20">
        <v>5</v>
      </c>
      <c r="K81" s="23"/>
      <c r="L81" s="20">
        <v>8</v>
      </c>
      <c r="M81" s="20"/>
      <c r="N81" s="20"/>
      <c r="O81" s="20">
        <v>1</v>
      </c>
      <c r="P81" s="22"/>
      <c r="R81" s="65" t="s">
        <v>80</v>
      </c>
      <c r="S81" s="19">
        <v>15</v>
      </c>
      <c r="T81" s="20">
        <v>169973</v>
      </c>
      <c r="U81" s="20">
        <v>130322</v>
      </c>
      <c r="V81" s="21">
        <f>U81/T81</f>
        <v>0.7667217734581375</v>
      </c>
      <c r="W81" s="20">
        <v>0</v>
      </c>
      <c r="X81" s="22">
        <v>130322</v>
      </c>
      <c r="Y81" s="292">
        <f>H81/$S81</f>
        <v>0.06666666666666667</v>
      </c>
      <c r="Z81" s="292"/>
      <c r="AA81" s="292">
        <f aca="true" t="shared" si="9" ref="AA81:AF81">J81/$S81</f>
        <v>0.3333333333333333</v>
      </c>
      <c r="AB81" s="292"/>
      <c r="AC81" s="292">
        <f t="shared" si="9"/>
        <v>0.5333333333333333</v>
      </c>
      <c r="AD81" s="292"/>
      <c r="AE81" s="292"/>
      <c r="AF81" s="292">
        <f t="shared" si="9"/>
        <v>0.06666666666666667</v>
      </c>
      <c r="AG81" s="292"/>
    </row>
    <row r="82" spans="1:33" ht="15.75" hidden="1" thickBot="1">
      <c r="A82" s="99" t="s">
        <v>81</v>
      </c>
      <c r="B82" s="74"/>
      <c r="C82" s="74">
        <v>8446</v>
      </c>
      <c r="D82" s="74">
        <v>4648</v>
      </c>
      <c r="E82" s="75">
        <v>0.5503196779540611</v>
      </c>
      <c r="F82" s="74">
        <v>0</v>
      </c>
      <c r="G82" s="74">
        <v>4454</v>
      </c>
      <c r="H82" s="103"/>
      <c r="I82" s="100"/>
      <c r="J82" s="100"/>
      <c r="K82" s="104"/>
      <c r="L82" s="100"/>
      <c r="M82" s="100"/>
      <c r="N82" s="100"/>
      <c r="O82" s="100"/>
      <c r="P82" s="105"/>
      <c r="R82" s="89" t="s">
        <v>81</v>
      </c>
      <c r="S82" s="74"/>
      <c r="T82" s="74">
        <v>8446</v>
      </c>
      <c r="U82" s="74">
        <v>4648</v>
      </c>
      <c r="V82" s="75">
        <v>0.5503196779540611</v>
      </c>
      <c r="W82" s="74">
        <v>0</v>
      </c>
      <c r="X82" s="74">
        <v>4454</v>
      </c>
      <c r="Y82" s="296"/>
      <c r="Z82" s="296"/>
      <c r="AA82" s="296"/>
      <c r="AB82" s="297"/>
      <c r="AC82" s="296"/>
      <c r="AD82" s="296"/>
      <c r="AE82" s="296"/>
      <c r="AF82" s="296"/>
      <c r="AG82" s="296"/>
    </row>
    <row r="83" spans="1:33" ht="15.75" hidden="1" thickBot="1">
      <c r="A83" s="24" t="s">
        <v>82</v>
      </c>
      <c r="B83" s="90"/>
      <c r="C83" s="91"/>
      <c r="D83" s="91"/>
      <c r="E83" s="92"/>
      <c r="F83" s="91"/>
      <c r="G83" s="93"/>
      <c r="H83" s="129"/>
      <c r="I83" s="130"/>
      <c r="J83" s="130"/>
      <c r="K83" s="131"/>
      <c r="L83" s="130"/>
      <c r="M83" s="130"/>
      <c r="N83" s="130"/>
      <c r="O83" s="130"/>
      <c r="P83" s="132"/>
      <c r="R83" s="24" t="s">
        <v>82</v>
      </c>
      <c r="S83" s="90"/>
      <c r="T83" s="91"/>
      <c r="U83" s="91"/>
      <c r="V83" s="92"/>
      <c r="W83" s="91"/>
      <c r="X83" s="93"/>
      <c r="Y83" s="294"/>
      <c r="Z83" s="294"/>
      <c r="AA83" s="294"/>
      <c r="AB83" s="295"/>
      <c r="AC83" s="294"/>
      <c r="AD83" s="294"/>
      <c r="AE83" s="294"/>
      <c r="AF83" s="294"/>
      <c r="AG83" s="294"/>
    </row>
    <row r="84" spans="1:33" ht="19.5" hidden="1" thickBot="1">
      <c r="A84" s="84" t="s">
        <v>83</v>
      </c>
      <c r="B84" s="51">
        <f>SUM(B81:B83)</f>
        <v>15</v>
      </c>
      <c r="C84" s="52">
        <f>SUM(C81:C83)</f>
        <v>178419</v>
      </c>
      <c r="D84" s="52">
        <f>SUM(D81:D83)</f>
        <v>134970</v>
      </c>
      <c r="E84" s="18">
        <f>D84/C84</f>
        <v>0.7564777293898072</v>
      </c>
      <c r="F84" s="52">
        <f>SUM(F81:F83)</f>
        <v>0</v>
      </c>
      <c r="G84" s="53">
        <f>SUM(G81:G83)</f>
        <v>134776</v>
      </c>
      <c r="H84" s="54">
        <f aca="true" t="shared" si="10" ref="H84:P84">SUM(H81:H83)</f>
        <v>1</v>
      </c>
      <c r="I84" s="54">
        <f t="shared" si="10"/>
        <v>0</v>
      </c>
      <c r="J84" s="54">
        <f t="shared" si="10"/>
        <v>5</v>
      </c>
      <c r="K84" s="54">
        <f t="shared" si="10"/>
        <v>0</v>
      </c>
      <c r="L84" s="54">
        <f t="shared" si="10"/>
        <v>8</v>
      </c>
      <c r="M84" s="54">
        <f t="shared" si="10"/>
        <v>0</v>
      </c>
      <c r="N84" s="54">
        <f t="shared" si="10"/>
        <v>0</v>
      </c>
      <c r="O84" s="54">
        <f t="shared" si="10"/>
        <v>1</v>
      </c>
      <c r="P84" s="54">
        <f t="shared" si="10"/>
        <v>0</v>
      </c>
      <c r="R84" s="84" t="s">
        <v>83</v>
      </c>
      <c r="S84" s="51">
        <f>SUM(S81:S83)</f>
        <v>15</v>
      </c>
      <c r="T84" s="52">
        <f>SUM(T81:T83)</f>
        <v>178419</v>
      </c>
      <c r="U84" s="52">
        <f>SUM(U81:U83)</f>
        <v>134970</v>
      </c>
      <c r="V84" s="18">
        <f>U84/T84</f>
        <v>0.7564777293898072</v>
      </c>
      <c r="W84" s="52">
        <f>SUM(W81:W83)</f>
        <v>0</v>
      </c>
      <c r="X84" s="53">
        <f>SUM(X81:X83)</f>
        <v>134776</v>
      </c>
      <c r="Y84" s="290">
        <f>H84/$S84</f>
        <v>0.06666666666666667</v>
      </c>
      <c r="Z84" s="290"/>
      <c r="AA84" s="290">
        <f>J84/$S84</f>
        <v>0.3333333333333333</v>
      </c>
      <c r="AB84" s="291"/>
      <c r="AC84" s="290">
        <f>L84/$S84</f>
        <v>0.5333333333333333</v>
      </c>
      <c r="AD84" s="290"/>
      <c r="AE84" s="290"/>
      <c r="AF84" s="290">
        <f>O84/$S84</f>
        <v>0.06666666666666667</v>
      </c>
      <c r="AG84" s="290"/>
    </row>
    <row r="85" spans="1:33" ht="19.5" thickBot="1">
      <c r="A85" s="65" t="s">
        <v>84</v>
      </c>
      <c r="B85" s="85">
        <v>15</v>
      </c>
      <c r="C85" s="86">
        <v>66225</v>
      </c>
      <c r="D85" s="86">
        <v>45074</v>
      </c>
      <c r="E85" s="87">
        <f>D85/C85</f>
        <v>0.6806191015477538</v>
      </c>
      <c r="F85" s="86">
        <v>1066</v>
      </c>
      <c r="G85" s="126">
        <v>44008</v>
      </c>
      <c r="H85" s="19">
        <v>1</v>
      </c>
      <c r="I85" s="20"/>
      <c r="J85" s="20"/>
      <c r="K85" s="23">
        <v>4</v>
      </c>
      <c r="L85" s="20">
        <v>3</v>
      </c>
      <c r="M85" s="20">
        <v>1</v>
      </c>
      <c r="N85" s="20"/>
      <c r="O85" s="20">
        <v>5</v>
      </c>
      <c r="P85" s="22">
        <v>1</v>
      </c>
      <c r="R85" s="65" t="s">
        <v>84</v>
      </c>
      <c r="S85" s="85">
        <v>15</v>
      </c>
      <c r="T85" s="86"/>
      <c r="U85" s="86"/>
      <c r="V85" s="87"/>
      <c r="W85" s="86"/>
      <c r="X85" s="126"/>
      <c r="Y85" s="292"/>
      <c r="Z85" s="292"/>
      <c r="AA85" s="292"/>
      <c r="AB85" s="292"/>
      <c r="AC85" s="292"/>
      <c r="AD85" s="292"/>
      <c r="AE85" s="292"/>
      <c r="AF85" s="292"/>
      <c r="AG85" s="292"/>
    </row>
    <row r="86" spans="1:33" ht="15" hidden="1">
      <c r="A86" s="24" t="s">
        <v>85</v>
      </c>
      <c r="B86" s="25"/>
      <c r="C86" s="26"/>
      <c r="D86" s="26"/>
      <c r="E86" s="27"/>
      <c r="F86" s="26"/>
      <c r="G86" s="28"/>
      <c r="H86" s="25"/>
      <c r="I86" s="26"/>
      <c r="J86" s="26"/>
      <c r="K86" s="70"/>
      <c r="L86" s="26"/>
      <c r="M86" s="26"/>
      <c r="N86" s="26"/>
      <c r="O86" s="26"/>
      <c r="P86" s="28"/>
      <c r="R86" s="24" t="s">
        <v>85</v>
      </c>
      <c r="S86" s="25"/>
      <c r="T86" s="26"/>
      <c r="U86" s="26"/>
      <c r="V86" s="27"/>
      <c r="W86" s="26"/>
      <c r="X86" s="28"/>
      <c r="Y86" s="294"/>
      <c r="Z86" s="294"/>
      <c r="AA86" s="294"/>
      <c r="AB86" s="295"/>
      <c r="AC86" s="294"/>
      <c r="AD86" s="294"/>
      <c r="AE86" s="294"/>
      <c r="AF86" s="294"/>
      <c r="AG86" s="294"/>
    </row>
    <row r="87" spans="1:33" ht="15" hidden="1">
      <c r="A87" s="24" t="s">
        <v>86</v>
      </c>
      <c r="B87" s="25"/>
      <c r="C87" s="26"/>
      <c r="D87" s="26"/>
      <c r="E87" s="27"/>
      <c r="F87" s="26"/>
      <c r="G87" s="28"/>
      <c r="H87" s="25"/>
      <c r="I87" s="26"/>
      <c r="J87" s="26"/>
      <c r="K87" s="70"/>
      <c r="L87" s="26"/>
      <c r="M87" s="26"/>
      <c r="N87" s="26"/>
      <c r="O87" s="26"/>
      <c r="P87" s="28"/>
      <c r="R87" s="24" t="s">
        <v>86</v>
      </c>
      <c r="S87" s="25"/>
      <c r="T87" s="26"/>
      <c r="U87" s="26"/>
      <c r="V87" s="27"/>
      <c r="W87" s="26"/>
      <c r="X87" s="28"/>
      <c r="Y87" s="294"/>
      <c r="Z87" s="294"/>
      <c r="AA87" s="294"/>
      <c r="AB87" s="295"/>
      <c r="AC87" s="294"/>
      <c r="AD87" s="294"/>
      <c r="AE87" s="294"/>
      <c r="AF87" s="294"/>
      <c r="AG87" s="294"/>
    </row>
    <row r="88" spans="1:33" ht="15.75" hidden="1" thickBot="1">
      <c r="A88" s="24" t="s">
        <v>87</v>
      </c>
      <c r="B88" s="25"/>
      <c r="C88" s="26"/>
      <c r="D88" s="26"/>
      <c r="E88" s="27"/>
      <c r="F88" s="26"/>
      <c r="G88" s="28"/>
      <c r="H88" s="25"/>
      <c r="I88" s="26"/>
      <c r="J88" s="26"/>
      <c r="K88" s="70"/>
      <c r="L88" s="26"/>
      <c r="M88" s="26"/>
      <c r="N88" s="26"/>
      <c r="O88" s="26"/>
      <c r="P88" s="28"/>
      <c r="R88" s="24" t="s">
        <v>87</v>
      </c>
      <c r="S88" s="25"/>
      <c r="T88" s="26"/>
      <c r="U88" s="26"/>
      <c r="V88" s="27"/>
      <c r="W88" s="26"/>
      <c r="X88" s="28"/>
      <c r="Y88" s="294"/>
      <c r="Z88" s="294"/>
      <c r="AA88" s="294"/>
      <c r="AB88" s="295"/>
      <c r="AC88" s="294"/>
      <c r="AD88" s="294"/>
      <c r="AE88" s="294"/>
      <c r="AF88" s="294"/>
      <c r="AG88" s="294"/>
    </row>
    <row r="89" spans="1:33" ht="19.5" hidden="1" thickBot="1">
      <c r="A89" s="84" t="s">
        <v>88</v>
      </c>
      <c r="B89" s="51">
        <f>SUM(B85:B88)</f>
        <v>15</v>
      </c>
      <c r="C89" s="52">
        <f>SUM(C85:C88)</f>
        <v>66225</v>
      </c>
      <c r="D89" s="52">
        <f>SUM(D85:D88)</f>
        <v>45074</v>
      </c>
      <c r="E89" s="18"/>
      <c r="F89" s="52">
        <f>SUM(F85:F88)</f>
        <v>1066</v>
      </c>
      <c r="G89" s="53">
        <f>SUM(G85:G88)</f>
        <v>44008</v>
      </c>
      <c r="H89" s="54"/>
      <c r="I89" s="52"/>
      <c r="J89" s="52"/>
      <c r="K89" s="55"/>
      <c r="L89" s="52"/>
      <c r="M89" s="52"/>
      <c r="N89" s="52"/>
      <c r="O89" s="52"/>
      <c r="P89" s="53"/>
      <c r="R89" s="84" t="s">
        <v>88</v>
      </c>
      <c r="S89" s="51">
        <f>SUM(S85:S88)</f>
        <v>15</v>
      </c>
      <c r="T89" s="52">
        <f>SUM(T85:T88)</f>
        <v>0</v>
      </c>
      <c r="U89" s="52">
        <f>SUM(U85:U88)</f>
        <v>0</v>
      </c>
      <c r="V89" s="18"/>
      <c r="W89" s="52">
        <f>SUM(W85:W88)</f>
        <v>0</v>
      </c>
      <c r="X89" s="53">
        <f>SUM(X85:X88)</f>
        <v>0</v>
      </c>
      <c r="Y89" s="311"/>
      <c r="Z89" s="311"/>
      <c r="AA89" s="311"/>
      <c r="AB89" s="312"/>
      <c r="AC89" s="311"/>
      <c r="AD89" s="311"/>
      <c r="AE89" s="311"/>
      <c r="AF89" s="311"/>
      <c r="AG89" s="311"/>
    </row>
    <row r="90" spans="1:33" ht="45" customHeight="1" thickBot="1">
      <c r="A90" s="65" t="s">
        <v>89</v>
      </c>
      <c r="B90" s="19">
        <v>15</v>
      </c>
      <c r="C90" s="20">
        <v>9231</v>
      </c>
      <c r="D90" s="20">
        <v>7316</v>
      </c>
      <c r="E90" s="21">
        <f>D90/C90</f>
        <v>0.7925468529953418</v>
      </c>
      <c r="F90" s="20">
        <v>199</v>
      </c>
      <c r="G90" s="22">
        <v>7677</v>
      </c>
      <c r="H90" s="19">
        <v>3</v>
      </c>
      <c r="I90" s="20"/>
      <c r="J90" s="20"/>
      <c r="K90" s="23">
        <v>4</v>
      </c>
      <c r="L90" s="20">
        <v>1</v>
      </c>
      <c r="M90" s="20">
        <v>2</v>
      </c>
      <c r="N90" s="20">
        <v>2</v>
      </c>
      <c r="O90" s="20">
        <v>3</v>
      </c>
      <c r="P90" s="22"/>
      <c r="R90" s="65" t="s">
        <v>89</v>
      </c>
      <c r="S90" s="19">
        <v>15</v>
      </c>
      <c r="T90" s="20">
        <v>9231</v>
      </c>
      <c r="U90" s="20">
        <v>7316</v>
      </c>
      <c r="V90" s="21">
        <f>U90/T90</f>
        <v>0.7925468529953418</v>
      </c>
      <c r="W90" s="20">
        <v>199</v>
      </c>
      <c r="X90" s="282">
        <v>7677</v>
      </c>
      <c r="Y90" s="313">
        <f>H90/$S90</f>
        <v>0.2</v>
      </c>
      <c r="Z90" s="314"/>
      <c r="AA90" s="314"/>
      <c r="AB90" s="314">
        <f aca="true" t="shared" si="11" ref="AB90:AF91">K90/$S90</f>
        <v>0.26666666666666666</v>
      </c>
      <c r="AC90" s="314">
        <f t="shared" si="11"/>
        <v>0.06666666666666667</v>
      </c>
      <c r="AD90" s="314">
        <f t="shared" si="11"/>
        <v>0.13333333333333333</v>
      </c>
      <c r="AE90" s="314">
        <f t="shared" si="11"/>
        <v>0.13333333333333333</v>
      </c>
      <c r="AF90" s="314">
        <f t="shared" si="11"/>
        <v>0.2</v>
      </c>
      <c r="AG90" s="315"/>
    </row>
    <row r="91" spans="1:33" ht="15.75" hidden="1" thickBot="1">
      <c r="A91" s="99" t="s">
        <v>91</v>
      </c>
      <c r="B91" s="100">
        <v>11</v>
      </c>
      <c r="C91" s="100">
        <v>28415</v>
      </c>
      <c r="D91" s="100">
        <v>18274</v>
      </c>
      <c r="E91" s="101">
        <v>0.592</v>
      </c>
      <c r="F91" s="100">
        <v>473</v>
      </c>
      <c r="G91" s="102">
        <v>17801</v>
      </c>
      <c r="H91" s="103">
        <v>1</v>
      </c>
      <c r="I91" s="100">
        <v>1</v>
      </c>
      <c r="J91" s="100">
        <v>1</v>
      </c>
      <c r="K91" s="104">
        <v>2</v>
      </c>
      <c r="L91" s="100">
        <v>2</v>
      </c>
      <c r="M91" s="100">
        <v>3</v>
      </c>
      <c r="N91" s="100"/>
      <c r="O91" s="100">
        <v>1</v>
      </c>
      <c r="P91" s="105"/>
      <c r="R91" s="99" t="s">
        <v>91</v>
      </c>
      <c r="S91" s="100">
        <v>11</v>
      </c>
      <c r="T91" s="100">
        <v>28415</v>
      </c>
      <c r="U91" s="100">
        <v>18274</v>
      </c>
      <c r="V91" s="101">
        <v>0.592</v>
      </c>
      <c r="W91" s="100">
        <v>473</v>
      </c>
      <c r="X91" s="102">
        <v>17801</v>
      </c>
      <c r="Y91" s="316">
        <f>H91/$S91</f>
        <v>0.09090909090909091</v>
      </c>
      <c r="Z91" s="316"/>
      <c r="AA91" s="316"/>
      <c r="AB91" s="316">
        <f t="shared" si="11"/>
        <v>0.18181818181818182</v>
      </c>
      <c r="AC91" s="316">
        <f t="shared" si="11"/>
        <v>0.18181818181818182</v>
      </c>
      <c r="AD91" s="316">
        <f t="shared" si="11"/>
        <v>0.2727272727272727</v>
      </c>
      <c r="AE91" s="316">
        <f t="shared" si="11"/>
        <v>0</v>
      </c>
      <c r="AF91" s="316">
        <f t="shared" si="11"/>
        <v>0.09090909090909091</v>
      </c>
      <c r="AG91" s="316"/>
    </row>
    <row r="92" spans="1:33" ht="15" hidden="1">
      <c r="A92" s="94" t="s">
        <v>90</v>
      </c>
      <c r="B92" s="95">
        <v>3</v>
      </c>
      <c r="C92" s="96"/>
      <c r="D92" s="96"/>
      <c r="E92" s="97"/>
      <c r="F92" s="96"/>
      <c r="G92" s="98"/>
      <c r="H92" s="106"/>
      <c r="I92" s="107"/>
      <c r="J92" s="107"/>
      <c r="K92" s="110"/>
      <c r="L92" s="107"/>
      <c r="M92" s="107"/>
      <c r="N92" s="107"/>
      <c r="O92" s="107"/>
      <c r="P92" s="109"/>
      <c r="R92" s="94" t="s">
        <v>90</v>
      </c>
      <c r="S92" s="95">
        <v>3</v>
      </c>
      <c r="T92" s="96"/>
      <c r="U92" s="96"/>
      <c r="V92" s="97"/>
      <c r="W92" s="96"/>
      <c r="X92" s="98"/>
      <c r="Y92" s="294"/>
      <c r="Z92" s="294"/>
      <c r="AA92" s="294"/>
      <c r="AB92" s="295"/>
      <c r="AC92" s="294"/>
      <c r="AD92" s="294"/>
      <c r="AE92" s="294"/>
      <c r="AF92" s="294"/>
      <c r="AG92" s="294"/>
    </row>
    <row r="93" spans="1:33" ht="22.5" hidden="1">
      <c r="A93" s="33" t="s">
        <v>92</v>
      </c>
      <c r="B93" s="106">
        <v>3</v>
      </c>
      <c r="C93" s="107"/>
      <c r="D93" s="107"/>
      <c r="E93" s="108"/>
      <c r="F93" s="107"/>
      <c r="G93" s="109"/>
      <c r="H93" s="106"/>
      <c r="I93" s="107"/>
      <c r="J93" s="107"/>
      <c r="K93" s="110"/>
      <c r="L93" s="107"/>
      <c r="M93" s="107"/>
      <c r="N93" s="107"/>
      <c r="O93" s="107"/>
      <c r="P93" s="109"/>
      <c r="R93" s="33" t="s">
        <v>92</v>
      </c>
      <c r="S93" s="106">
        <v>3</v>
      </c>
      <c r="T93" s="107"/>
      <c r="U93" s="107"/>
      <c r="V93" s="108"/>
      <c r="W93" s="107"/>
      <c r="X93" s="109"/>
      <c r="Y93" s="294"/>
      <c r="Z93" s="294"/>
      <c r="AA93" s="294"/>
      <c r="AB93" s="295"/>
      <c r="AC93" s="294"/>
      <c r="AD93" s="294"/>
      <c r="AE93" s="294"/>
      <c r="AF93" s="294"/>
      <c r="AG93" s="294"/>
    </row>
    <row r="94" spans="1:33" ht="15.75" hidden="1" thickBot="1">
      <c r="A94" s="111" t="s">
        <v>93</v>
      </c>
      <c r="B94" s="112">
        <v>4</v>
      </c>
      <c r="C94" s="113"/>
      <c r="D94" s="113"/>
      <c r="E94" s="114"/>
      <c r="F94" s="113"/>
      <c r="G94" s="115"/>
      <c r="H94" s="112"/>
      <c r="I94" s="113"/>
      <c r="J94" s="113"/>
      <c r="K94" s="116"/>
      <c r="L94" s="113"/>
      <c r="M94" s="113"/>
      <c r="N94" s="113"/>
      <c r="O94" s="113"/>
      <c r="P94" s="115"/>
      <c r="R94" s="111" t="s">
        <v>93</v>
      </c>
      <c r="S94" s="112">
        <v>4</v>
      </c>
      <c r="T94" s="113"/>
      <c r="U94" s="113"/>
      <c r="V94" s="114"/>
      <c r="W94" s="113"/>
      <c r="X94" s="115"/>
      <c r="Y94" s="294"/>
      <c r="Z94" s="294"/>
      <c r="AA94" s="294"/>
      <c r="AB94" s="295"/>
      <c r="AC94" s="294"/>
      <c r="AD94" s="294"/>
      <c r="AE94" s="294"/>
      <c r="AF94" s="294"/>
      <c r="AG94" s="294"/>
    </row>
    <row r="95" spans="1:35" ht="32.25" customHeight="1" hidden="1" thickBot="1">
      <c r="A95" s="117" t="s">
        <v>94</v>
      </c>
      <c r="B95" s="51">
        <f>SUM(B90:B94)</f>
        <v>36</v>
      </c>
      <c r="C95" s="52">
        <f>SUM(C90:C94)</f>
        <v>37646</v>
      </c>
      <c r="D95" s="52">
        <f>SUM(D90:D94)</f>
        <v>25590</v>
      </c>
      <c r="E95" s="18">
        <f>D95/C95</f>
        <v>0.6797534930669925</v>
      </c>
      <c r="F95" s="52">
        <f>SUM(F90:F94)</f>
        <v>672</v>
      </c>
      <c r="G95" s="53">
        <f>SUM(G90:G94)</f>
        <v>25478</v>
      </c>
      <c r="H95" s="54">
        <f>SUM(H90:H94)</f>
        <v>4</v>
      </c>
      <c r="I95" s="54">
        <f aca="true" t="shared" si="12" ref="I95:P95">SUM(I90:I94)</f>
        <v>1</v>
      </c>
      <c r="J95" s="54">
        <f t="shared" si="12"/>
        <v>1</v>
      </c>
      <c r="K95" s="54">
        <f t="shared" si="12"/>
        <v>6</v>
      </c>
      <c r="L95" s="54">
        <f t="shared" si="12"/>
        <v>3</v>
      </c>
      <c r="M95" s="54">
        <f t="shared" si="12"/>
        <v>5</v>
      </c>
      <c r="N95" s="54">
        <f t="shared" si="12"/>
        <v>2</v>
      </c>
      <c r="O95" s="54">
        <f t="shared" si="12"/>
        <v>4</v>
      </c>
      <c r="P95" s="54">
        <f t="shared" si="12"/>
        <v>0</v>
      </c>
      <c r="R95" s="117" t="s">
        <v>94</v>
      </c>
      <c r="S95" s="51">
        <f>SUM(S90:S94)</f>
        <v>36</v>
      </c>
      <c r="T95" s="52">
        <f>SUM(T90:T94)</f>
        <v>37646</v>
      </c>
      <c r="U95" s="52">
        <f>SUM(U90:U94)</f>
        <v>25590</v>
      </c>
      <c r="V95" s="18">
        <f>U95/T95</f>
        <v>0.6797534930669925</v>
      </c>
      <c r="W95" s="52">
        <f>SUM(W90:W94)</f>
        <v>672</v>
      </c>
      <c r="X95" s="53">
        <f>SUM(X90:X94)</f>
        <v>25478</v>
      </c>
      <c r="Y95" s="290">
        <f aca="true" t="shared" si="13" ref="Y95:AG95">H95/$S95</f>
        <v>0.1111111111111111</v>
      </c>
      <c r="Z95" s="290">
        <f t="shared" si="13"/>
        <v>0.027777777777777776</v>
      </c>
      <c r="AA95" s="290">
        <f t="shared" si="13"/>
        <v>0.027777777777777776</v>
      </c>
      <c r="AB95" s="291">
        <f t="shared" si="13"/>
        <v>0.16666666666666666</v>
      </c>
      <c r="AC95" s="290">
        <f t="shared" si="13"/>
        <v>0.08333333333333333</v>
      </c>
      <c r="AD95" s="290">
        <f t="shared" si="13"/>
        <v>0.1388888888888889</v>
      </c>
      <c r="AE95" s="290">
        <f t="shared" si="13"/>
        <v>0.05555555555555555</v>
      </c>
      <c r="AF95" s="290">
        <f t="shared" si="13"/>
        <v>0.1111111111111111</v>
      </c>
      <c r="AG95" s="290">
        <f t="shared" si="13"/>
        <v>0</v>
      </c>
      <c r="AH95" s="6"/>
      <c r="AI95" s="6"/>
    </row>
    <row r="96" spans="1:33" s="6" customFormat="1" ht="32.25" customHeight="1" hidden="1">
      <c r="A96" s="7"/>
      <c r="B96" s="5"/>
      <c r="C96" s="5"/>
      <c r="D96" s="5"/>
      <c r="E96" s="8"/>
      <c r="F96" s="5"/>
      <c r="G96" s="5"/>
      <c r="H96" s="5"/>
      <c r="I96" s="5"/>
      <c r="J96" s="5"/>
      <c r="K96" s="9"/>
      <c r="L96" s="5"/>
      <c r="M96" s="5"/>
      <c r="N96" s="5"/>
      <c r="O96" s="5"/>
      <c r="P96" s="5"/>
      <c r="R96" s="2"/>
      <c r="S96" s="2"/>
      <c r="T96" s="2"/>
      <c r="U96" s="2"/>
      <c r="V96" s="2"/>
      <c r="W96" s="2"/>
      <c r="X96" s="2"/>
      <c r="Y96" s="11"/>
      <c r="Z96" s="11"/>
      <c r="AA96" s="11"/>
      <c r="AB96" s="317"/>
      <c r="AC96" s="11"/>
      <c r="AD96" s="11"/>
      <c r="AE96" s="11"/>
      <c r="AF96" s="11"/>
      <c r="AG96" s="11"/>
    </row>
    <row r="97" spans="1:33" s="6" customFormat="1" ht="32.25" customHeight="1" hidden="1">
      <c r="A97" s="677" t="s">
        <v>126</v>
      </c>
      <c r="B97" s="677"/>
      <c r="C97" s="677"/>
      <c r="D97" s="677"/>
      <c r="E97" s="677"/>
      <c r="F97" s="677"/>
      <c r="G97" s="677"/>
      <c r="H97" s="677"/>
      <c r="I97" s="677"/>
      <c r="J97" s="677"/>
      <c r="K97" s="677"/>
      <c r="L97" s="677"/>
      <c r="M97" s="677"/>
      <c r="N97" s="677"/>
      <c r="O97" s="677"/>
      <c r="P97" s="677"/>
      <c r="R97" s="677" t="s">
        <v>0</v>
      </c>
      <c r="S97" s="677"/>
      <c r="T97" s="677"/>
      <c r="U97" s="677"/>
      <c r="V97" s="677"/>
      <c r="W97" s="677"/>
      <c r="X97" s="677"/>
      <c r="Y97" s="677"/>
      <c r="Z97" s="677"/>
      <c r="AA97" s="677"/>
      <c r="AB97" s="677"/>
      <c r="AC97" s="677"/>
      <c r="AD97" s="677"/>
      <c r="AE97" s="677"/>
      <c r="AF97" s="677"/>
      <c r="AG97" s="677"/>
    </row>
    <row r="98" spans="1:35" s="6" customFormat="1" ht="32.25" customHeight="1" hidden="1" thickBot="1">
      <c r="A98" s="7"/>
      <c r="B98" s="5"/>
      <c r="C98" s="5"/>
      <c r="D98" s="5"/>
      <c r="E98" s="8"/>
      <c r="F98" s="5"/>
      <c r="G98" s="5"/>
      <c r="H98" s="5"/>
      <c r="I98" s="5"/>
      <c r="J98" s="5"/>
      <c r="K98" s="9"/>
      <c r="L98" s="5"/>
      <c r="M98" s="5"/>
      <c r="N98" s="5"/>
      <c r="O98" s="5"/>
      <c r="P98" s="5"/>
      <c r="R98" s="677"/>
      <c r="S98" s="677"/>
      <c r="T98" s="677"/>
      <c r="U98" s="677"/>
      <c r="V98" s="677"/>
      <c r="W98" s="677"/>
      <c r="X98" s="677"/>
      <c r="Y98" s="677"/>
      <c r="Z98" s="677"/>
      <c r="AA98" s="677"/>
      <c r="AB98" s="677"/>
      <c r="AC98" s="677"/>
      <c r="AD98" s="677"/>
      <c r="AE98" s="677"/>
      <c r="AF98" s="677"/>
      <c r="AG98" s="677"/>
      <c r="AH98" s="11"/>
      <c r="AI98" s="11"/>
    </row>
    <row r="99" spans="1:33" s="11" customFormat="1" ht="32.25" customHeight="1" hidden="1" thickBot="1">
      <c r="A99" s="12"/>
      <c r="B99" s="705" t="s">
        <v>1</v>
      </c>
      <c r="C99" s="699" t="s">
        <v>2</v>
      </c>
      <c r="D99" s="699" t="s">
        <v>3</v>
      </c>
      <c r="E99" s="707" t="s">
        <v>4</v>
      </c>
      <c r="F99" s="699" t="s">
        <v>5</v>
      </c>
      <c r="G99" s="709" t="s">
        <v>6</v>
      </c>
      <c r="H99" s="680" t="s">
        <v>7</v>
      </c>
      <c r="I99" s="680"/>
      <c r="J99" s="680"/>
      <c r="K99" s="680"/>
      <c r="L99" s="680"/>
      <c r="M99" s="680"/>
      <c r="N99" s="680"/>
      <c r="O99" s="680"/>
      <c r="P99" s="680"/>
      <c r="Q99" s="6"/>
      <c r="R99" s="12"/>
      <c r="S99" s="705" t="s">
        <v>1</v>
      </c>
      <c r="T99" s="699" t="s">
        <v>2</v>
      </c>
      <c r="U99" s="699" t="s">
        <v>3</v>
      </c>
      <c r="V99" s="707" t="s">
        <v>4</v>
      </c>
      <c r="W99" s="699" t="s">
        <v>5</v>
      </c>
      <c r="X99" s="709" t="s">
        <v>6</v>
      </c>
      <c r="Y99" s="691" t="s">
        <v>7</v>
      </c>
      <c r="Z99" s="692"/>
      <c r="AA99" s="692"/>
      <c r="AB99" s="692"/>
      <c r="AC99" s="692"/>
      <c r="AD99" s="692"/>
      <c r="AE99" s="692"/>
      <c r="AF99" s="692"/>
      <c r="AG99" s="693"/>
    </row>
    <row r="100" spans="1:35" s="11" customFormat="1" ht="32.25" customHeight="1" hidden="1" thickBot="1">
      <c r="A100" s="12"/>
      <c r="B100" s="705"/>
      <c r="C100" s="699"/>
      <c r="D100" s="699"/>
      <c r="E100" s="707"/>
      <c r="F100" s="699"/>
      <c r="G100" s="709"/>
      <c r="H100" s="13" t="s">
        <v>8</v>
      </c>
      <c r="I100" s="14" t="s">
        <v>9</v>
      </c>
      <c r="J100" s="14" t="s">
        <v>10</v>
      </c>
      <c r="K100" s="15" t="s">
        <v>11</v>
      </c>
      <c r="L100" s="14" t="s">
        <v>12</v>
      </c>
      <c r="M100" s="14" t="s">
        <v>13</v>
      </c>
      <c r="N100" s="14" t="s">
        <v>14</v>
      </c>
      <c r="O100" s="14" t="s">
        <v>15</v>
      </c>
      <c r="P100" s="16" t="s">
        <v>16</v>
      </c>
      <c r="Q100" s="6"/>
      <c r="R100" s="12"/>
      <c r="S100" s="715"/>
      <c r="T100" s="716"/>
      <c r="U100" s="716"/>
      <c r="V100" s="712"/>
      <c r="W100" s="716"/>
      <c r="X100" s="717"/>
      <c r="Y100" s="286" t="s">
        <v>8</v>
      </c>
      <c r="Z100" s="287" t="s">
        <v>9</v>
      </c>
      <c r="AA100" s="287" t="s">
        <v>10</v>
      </c>
      <c r="AB100" s="288" t="s">
        <v>11</v>
      </c>
      <c r="AC100" s="287" t="s">
        <v>12</v>
      </c>
      <c r="AD100" s="287" t="s">
        <v>13</v>
      </c>
      <c r="AE100" s="287" t="s">
        <v>14</v>
      </c>
      <c r="AF100" s="287" t="s">
        <v>15</v>
      </c>
      <c r="AG100" s="289" t="s">
        <v>16</v>
      </c>
      <c r="AH100" s="2"/>
      <c r="AI100" s="2"/>
    </row>
    <row r="101" spans="1:33" ht="27.75" customHeight="1" thickBot="1">
      <c r="A101" s="283" t="s">
        <v>95</v>
      </c>
      <c r="B101" s="19">
        <v>15</v>
      </c>
      <c r="C101" s="20">
        <v>19602</v>
      </c>
      <c r="D101" s="20">
        <v>13159</v>
      </c>
      <c r="E101" s="21">
        <f>D101/C101</f>
        <v>0.6713090500969289</v>
      </c>
      <c r="F101" s="20">
        <v>587</v>
      </c>
      <c r="G101" s="22">
        <v>12572</v>
      </c>
      <c r="H101" s="19">
        <v>3</v>
      </c>
      <c r="I101" s="20"/>
      <c r="J101" s="20"/>
      <c r="K101" s="23">
        <v>3</v>
      </c>
      <c r="L101" s="20">
        <v>2</v>
      </c>
      <c r="M101" s="20">
        <v>1</v>
      </c>
      <c r="N101" s="20"/>
      <c r="O101" s="20">
        <v>6</v>
      </c>
      <c r="P101" s="22"/>
      <c r="R101" s="65" t="s">
        <v>95</v>
      </c>
      <c r="S101" s="19">
        <v>15</v>
      </c>
      <c r="T101" s="20">
        <v>17919</v>
      </c>
      <c r="U101" s="20">
        <v>11955</v>
      </c>
      <c r="V101" s="21">
        <f>U101/T101</f>
        <v>0.6671689268374351</v>
      </c>
      <c r="W101" s="20">
        <v>725</v>
      </c>
      <c r="X101" s="22">
        <v>11230</v>
      </c>
      <c r="Y101" s="292"/>
      <c r="Z101" s="292"/>
      <c r="AA101" s="292"/>
      <c r="AB101" s="293"/>
      <c r="AC101" s="292"/>
      <c r="AD101" s="292"/>
      <c r="AE101" s="292"/>
      <c r="AF101" s="292"/>
      <c r="AG101" s="292"/>
    </row>
    <row r="102" spans="1:33" ht="15" hidden="1">
      <c r="A102" s="24" t="s">
        <v>96</v>
      </c>
      <c r="B102" s="25">
        <v>6</v>
      </c>
      <c r="C102" s="26"/>
      <c r="D102" s="26"/>
      <c r="E102" s="27"/>
      <c r="F102" s="26"/>
      <c r="G102" s="28"/>
      <c r="H102" s="25"/>
      <c r="I102" s="26"/>
      <c r="J102" s="26"/>
      <c r="K102" s="70"/>
      <c r="L102" s="26"/>
      <c r="M102" s="26"/>
      <c r="N102" s="26"/>
      <c r="O102" s="26"/>
      <c r="P102" s="28"/>
      <c r="R102" s="24" t="s">
        <v>96</v>
      </c>
      <c r="S102" s="25">
        <v>6</v>
      </c>
      <c r="T102" s="26"/>
      <c r="U102" s="26"/>
      <c r="V102" s="27"/>
      <c r="W102" s="26"/>
      <c r="X102" s="28"/>
      <c r="Y102" s="294"/>
      <c r="Z102" s="294"/>
      <c r="AA102" s="294"/>
      <c r="AB102" s="295"/>
      <c r="AC102" s="294"/>
      <c r="AD102" s="294"/>
      <c r="AE102" s="294"/>
      <c r="AF102" s="294"/>
      <c r="AG102" s="294"/>
    </row>
    <row r="103" spans="1:33" ht="22.5" hidden="1">
      <c r="A103" s="33" t="s">
        <v>97</v>
      </c>
      <c r="B103" s="34"/>
      <c r="C103" s="35"/>
      <c r="D103" s="35"/>
      <c r="E103" s="36"/>
      <c r="F103" s="35"/>
      <c r="G103" s="37"/>
      <c r="H103" s="34"/>
      <c r="I103" s="35"/>
      <c r="J103" s="35"/>
      <c r="K103" s="71"/>
      <c r="L103" s="35"/>
      <c r="M103" s="35"/>
      <c r="N103" s="35"/>
      <c r="O103" s="35"/>
      <c r="P103" s="37"/>
      <c r="R103" s="33" t="s">
        <v>97</v>
      </c>
      <c r="S103" s="34"/>
      <c r="T103" s="35"/>
      <c r="U103" s="35"/>
      <c r="V103" s="36"/>
      <c r="W103" s="35"/>
      <c r="X103" s="37"/>
      <c r="Y103" s="294"/>
      <c r="Z103" s="294"/>
      <c r="AA103" s="294"/>
      <c r="AB103" s="295"/>
      <c r="AC103" s="294"/>
      <c r="AD103" s="294"/>
      <c r="AE103" s="294"/>
      <c r="AF103" s="294"/>
      <c r="AG103" s="294"/>
    </row>
    <row r="104" spans="1:33" ht="33.75" hidden="1">
      <c r="A104" s="33" t="s">
        <v>98</v>
      </c>
      <c r="B104" s="34"/>
      <c r="C104" s="35"/>
      <c r="D104" s="35"/>
      <c r="E104" s="36"/>
      <c r="F104" s="35"/>
      <c r="G104" s="37"/>
      <c r="H104" s="34"/>
      <c r="I104" s="35"/>
      <c r="J104" s="35"/>
      <c r="K104" s="71"/>
      <c r="L104" s="35"/>
      <c r="M104" s="35"/>
      <c r="N104" s="35"/>
      <c r="O104" s="35"/>
      <c r="P104" s="37"/>
      <c r="R104" s="33" t="s">
        <v>98</v>
      </c>
      <c r="S104" s="34"/>
      <c r="T104" s="35"/>
      <c r="U104" s="35"/>
      <c r="V104" s="36"/>
      <c r="W104" s="35"/>
      <c r="X104" s="37"/>
      <c r="Y104" s="294"/>
      <c r="Z104" s="294"/>
      <c r="AA104" s="294"/>
      <c r="AB104" s="295"/>
      <c r="AC104" s="294"/>
      <c r="AD104" s="294"/>
      <c r="AE104" s="294"/>
      <c r="AF104" s="294"/>
      <c r="AG104" s="294"/>
    </row>
    <row r="105" spans="1:33" ht="22.5" hidden="1">
      <c r="A105" s="33" t="s">
        <v>99</v>
      </c>
      <c r="B105" s="34">
        <v>6</v>
      </c>
      <c r="C105" s="35"/>
      <c r="D105" s="35"/>
      <c r="E105" s="36"/>
      <c r="F105" s="35"/>
      <c r="G105" s="37"/>
      <c r="H105" s="34"/>
      <c r="I105" s="35"/>
      <c r="J105" s="35"/>
      <c r="K105" s="71"/>
      <c r="L105" s="35"/>
      <c r="M105" s="35"/>
      <c r="N105" s="35"/>
      <c r="O105" s="35"/>
      <c r="P105" s="37"/>
      <c r="R105" s="33" t="s">
        <v>99</v>
      </c>
      <c r="S105" s="34">
        <v>6</v>
      </c>
      <c r="T105" s="35"/>
      <c r="U105" s="35"/>
      <c r="V105" s="36"/>
      <c r="W105" s="35"/>
      <c r="X105" s="37"/>
      <c r="Y105" s="294"/>
      <c r="Z105" s="294"/>
      <c r="AA105" s="294"/>
      <c r="AB105" s="295"/>
      <c r="AC105" s="294"/>
      <c r="AD105" s="294"/>
      <c r="AE105" s="294"/>
      <c r="AF105" s="294"/>
      <c r="AG105" s="294"/>
    </row>
    <row r="106" spans="1:33" ht="22.5" hidden="1">
      <c r="A106" s="33" t="s">
        <v>100</v>
      </c>
      <c r="B106" s="34"/>
      <c r="C106" s="35"/>
      <c r="D106" s="35"/>
      <c r="E106" s="36"/>
      <c r="F106" s="35"/>
      <c r="G106" s="37"/>
      <c r="H106" s="34"/>
      <c r="I106" s="35"/>
      <c r="J106" s="35"/>
      <c r="K106" s="71"/>
      <c r="L106" s="35"/>
      <c r="M106" s="35"/>
      <c r="N106" s="35"/>
      <c r="O106" s="35"/>
      <c r="P106" s="37"/>
      <c r="R106" s="33" t="s">
        <v>100</v>
      </c>
      <c r="S106" s="34"/>
      <c r="T106" s="35"/>
      <c r="U106" s="35"/>
      <c r="V106" s="36"/>
      <c r="W106" s="35"/>
      <c r="X106" s="37"/>
      <c r="Y106" s="294"/>
      <c r="Z106" s="294"/>
      <c r="AA106" s="294"/>
      <c r="AB106" s="295"/>
      <c r="AC106" s="294"/>
      <c r="AD106" s="294"/>
      <c r="AE106" s="294"/>
      <c r="AF106" s="294"/>
      <c r="AG106" s="294"/>
    </row>
    <row r="107" spans="1:33" ht="15" hidden="1">
      <c r="A107" s="33" t="s">
        <v>101</v>
      </c>
      <c r="B107" s="34"/>
      <c r="C107" s="35"/>
      <c r="D107" s="35"/>
      <c r="E107" s="36"/>
      <c r="F107" s="35"/>
      <c r="G107" s="37"/>
      <c r="H107" s="34"/>
      <c r="I107" s="35"/>
      <c r="J107" s="35"/>
      <c r="K107" s="71"/>
      <c r="L107" s="35"/>
      <c r="M107" s="35"/>
      <c r="N107" s="35"/>
      <c r="O107" s="35"/>
      <c r="P107" s="37"/>
      <c r="R107" s="33" t="s">
        <v>101</v>
      </c>
      <c r="S107" s="34"/>
      <c r="T107" s="35"/>
      <c r="U107" s="35"/>
      <c r="V107" s="36"/>
      <c r="W107" s="35"/>
      <c r="X107" s="37"/>
      <c r="Y107" s="294"/>
      <c r="Z107" s="294"/>
      <c r="AA107" s="294"/>
      <c r="AB107" s="295"/>
      <c r="AC107" s="294"/>
      <c r="AD107" s="294"/>
      <c r="AE107" s="294"/>
      <c r="AF107" s="294"/>
      <c r="AG107" s="294"/>
    </row>
    <row r="108" spans="1:33" ht="22.5" hidden="1">
      <c r="A108" s="33" t="s">
        <v>102</v>
      </c>
      <c r="B108" s="34"/>
      <c r="C108" s="35"/>
      <c r="D108" s="35"/>
      <c r="E108" s="36"/>
      <c r="F108" s="35"/>
      <c r="G108" s="37"/>
      <c r="H108" s="34"/>
      <c r="I108" s="35"/>
      <c r="J108" s="35"/>
      <c r="K108" s="71"/>
      <c r="L108" s="35"/>
      <c r="M108" s="35"/>
      <c r="N108" s="35"/>
      <c r="O108" s="35"/>
      <c r="P108" s="37"/>
      <c r="R108" s="33" t="s">
        <v>102</v>
      </c>
      <c r="S108" s="34"/>
      <c r="T108" s="35"/>
      <c r="U108" s="35"/>
      <c r="V108" s="36"/>
      <c r="W108" s="35"/>
      <c r="X108" s="37"/>
      <c r="Y108" s="294"/>
      <c r="Z108" s="294"/>
      <c r="AA108" s="294"/>
      <c r="AB108" s="295"/>
      <c r="AC108" s="294"/>
      <c r="AD108" s="294"/>
      <c r="AE108" s="294"/>
      <c r="AF108" s="294"/>
      <c r="AG108" s="294"/>
    </row>
    <row r="109" spans="1:33" ht="15" hidden="1">
      <c r="A109" s="33" t="s">
        <v>103</v>
      </c>
      <c r="B109" s="34"/>
      <c r="C109" s="35"/>
      <c r="D109" s="35"/>
      <c r="E109" s="36"/>
      <c r="F109" s="35"/>
      <c r="G109" s="37"/>
      <c r="H109" s="34"/>
      <c r="I109" s="35"/>
      <c r="J109" s="35"/>
      <c r="K109" s="71"/>
      <c r="L109" s="35"/>
      <c r="M109" s="35"/>
      <c r="N109" s="35"/>
      <c r="O109" s="35"/>
      <c r="P109" s="37"/>
      <c r="R109" s="33" t="s">
        <v>103</v>
      </c>
      <c r="S109" s="34"/>
      <c r="T109" s="35"/>
      <c r="U109" s="35"/>
      <c r="V109" s="36"/>
      <c r="W109" s="35"/>
      <c r="X109" s="37"/>
      <c r="Y109" s="294"/>
      <c r="Z109" s="294"/>
      <c r="AA109" s="294"/>
      <c r="AB109" s="295"/>
      <c r="AC109" s="294"/>
      <c r="AD109" s="294"/>
      <c r="AE109" s="294"/>
      <c r="AF109" s="294"/>
      <c r="AG109" s="294"/>
    </row>
    <row r="110" spans="1:33" ht="22.5" hidden="1">
      <c r="A110" s="33" t="s">
        <v>104</v>
      </c>
      <c r="B110" s="34"/>
      <c r="C110" s="35"/>
      <c r="D110" s="35"/>
      <c r="E110" s="36"/>
      <c r="F110" s="35"/>
      <c r="G110" s="37"/>
      <c r="H110" s="34"/>
      <c r="I110" s="35"/>
      <c r="J110" s="35"/>
      <c r="K110" s="71"/>
      <c r="L110" s="35"/>
      <c r="M110" s="35"/>
      <c r="N110" s="35"/>
      <c r="O110" s="35"/>
      <c r="P110" s="37"/>
      <c r="R110" s="33" t="s">
        <v>104</v>
      </c>
      <c r="S110" s="34"/>
      <c r="T110" s="35"/>
      <c r="U110" s="35"/>
      <c r="V110" s="36"/>
      <c r="W110" s="35"/>
      <c r="X110" s="37"/>
      <c r="Y110" s="294"/>
      <c r="Z110" s="294"/>
      <c r="AA110" s="294"/>
      <c r="AB110" s="295"/>
      <c r="AC110" s="294"/>
      <c r="AD110" s="294"/>
      <c r="AE110" s="294"/>
      <c r="AF110" s="294"/>
      <c r="AG110" s="294"/>
    </row>
    <row r="111" spans="1:33" ht="22.5" hidden="1">
      <c r="A111" s="33" t="s">
        <v>105</v>
      </c>
      <c r="B111" s="34">
        <v>3</v>
      </c>
      <c r="C111" s="35"/>
      <c r="D111" s="35"/>
      <c r="E111" s="36"/>
      <c r="F111" s="35"/>
      <c r="G111" s="37"/>
      <c r="H111" s="34"/>
      <c r="I111" s="35"/>
      <c r="J111" s="35"/>
      <c r="K111" s="71"/>
      <c r="L111" s="35"/>
      <c r="M111" s="35"/>
      <c r="N111" s="35"/>
      <c r="O111" s="35"/>
      <c r="P111" s="37"/>
      <c r="R111" s="33" t="s">
        <v>105</v>
      </c>
      <c r="S111" s="34">
        <v>3</v>
      </c>
      <c r="T111" s="35"/>
      <c r="U111" s="35"/>
      <c r="V111" s="36"/>
      <c r="W111" s="35"/>
      <c r="X111" s="37"/>
      <c r="Y111" s="294"/>
      <c r="Z111" s="294"/>
      <c r="AA111" s="294"/>
      <c r="AB111" s="295"/>
      <c r="AC111" s="294"/>
      <c r="AD111" s="294"/>
      <c r="AE111" s="294"/>
      <c r="AF111" s="294"/>
      <c r="AG111" s="294"/>
    </row>
    <row r="112" spans="1:33" ht="15" hidden="1">
      <c r="A112" s="33" t="s">
        <v>106</v>
      </c>
      <c r="B112" s="34"/>
      <c r="C112" s="35"/>
      <c r="D112" s="35"/>
      <c r="E112" s="36"/>
      <c r="F112" s="35"/>
      <c r="G112" s="37"/>
      <c r="H112" s="34"/>
      <c r="I112" s="35"/>
      <c r="J112" s="35"/>
      <c r="K112" s="71"/>
      <c r="L112" s="35"/>
      <c r="M112" s="35"/>
      <c r="N112" s="35"/>
      <c r="O112" s="35"/>
      <c r="P112" s="37"/>
      <c r="R112" s="33" t="s">
        <v>106</v>
      </c>
      <c r="S112" s="34"/>
      <c r="T112" s="35"/>
      <c r="U112" s="35"/>
      <c r="V112" s="36"/>
      <c r="W112" s="35"/>
      <c r="X112" s="37"/>
      <c r="Y112" s="294"/>
      <c r="Z112" s="294"/>
      <c r="AA112" s="294"/>
      <c r="AB112" s="295"/>
      <c r="AC112" s="294"/>
      <c r="AD112" s="294"/>
      <c r="AE112" s="294"/>
      <c r="AF112" s="294"/>
      <c r="AG112" s="294"/>
    </row>
    <row r="113" spans="1:33" ht="15" hidden="1">
      <c r="A113" s="33" t="s">
        <v>107</v>
      </c>
      <c r="B113" s="34">
        <v>6</v>
      </c>
      <c r="C113" s="35"/>
      <c r="D113" s="35"/>
      <c r="E113" s="36"/>
      <c r="F113" s="35"/>
      <c r="G113" s="37"/>
      <c r="H113" s="34"/>
      <c r="I113" s="35"/>
      <c r="J113" s="35"/>
      <c r="K113" s="71"/>
      <c r="L113" s="35"/>
      <c r="M113" s="35"/>
      <c r="N113" s="35"/>
      <c r="O113" s="35"/>
      <c r="P113" s="37"/>
      <c r="R113" s="33" t="s">
        <v>107</v>
      </c>
      <c r="S113" s="34">
        <v>6</v>
      </c>
      <c r="T113" s="35"/>
      <c r="U113" s="35"/>
      <c r="V113" s="36"/>
      <c r="W113" s="35"/>
      <c r="X113" s="37"/>
      <c r="Y113" s="294"/>
      <c r="Z113" s="294"/>
      <c r="AA113" s="294"/>
      <c r="AB113" s="295"/>
      <c r="AC113" s="294"/>
      <c r="AD113" s="294"/>
      <c r="AE113" s="294"/>
      <c r="AF113" s="294"/>
      <c r="AG113" s="294"/>
    </row>
    <row r="114" spans="1:33" ht="15" hidden="1">
      <c r="A114" s="33" t="s">
        <v>108</v>
      </c>
      <c r="B114" s="34">
        <v>6</v>
      </c>
      <c r="C114" s="35"/>
      <c r="D114" s="35"/>
      <c r="E114" s="36"/>
      <c r="F114" s="35"/>
      <c r="G114" s="37"/>
      <c r="H114" s="34"/>
      <c r="I114" s="35"/>
      <c r="J114" s="35"/>
      <c r="K114" s="71"/>
      <c r="L114" s="35"/>
      <c r="M114" s="35"/>
      <c r="N114" s="35"/>
      <c r="O114" s="35"/>
      <c r="P114" s="37"/>
      <c r="R114" s="33" t="s">
        <v>108</v>
      </c>
      <c r="S114" s="34">
        <v>6</v>
      </c>
      <c r="T114" s="35"/>
      <c r="U114" s="35"/>
      <c r="V114" s="36"/>
      <c r="W114" s="35"/>
      <c r="X114" s="37"/>
      <c r="Y114" s="294"/>
      <c r="Z114" s="294"/>
      <c r="AA114" s="294"/>
      <c r="AB114" s="295"/>
      <c r="AC114" s="294"/>
      <c r="AD114" s="294"/>
      <c r="AE114" s="294"/>
      <c r="AF114" s="294"/>
      <c r="AG114" s="294"/>
    </row>
    <row r="115" spans="1:33" ht="15" hidden="1">
      <c r="A115" s="33" t="s">
        <v>109</v>
      </c>
      <c r="B115" s="34">
        <v>6</v>
      </c>
      <c r="C115" s="35"/>
      <c r="D115" s="35"/>
      <c r="E115" s="36"/>
      <c r="F115" s="35"/>
      <c r="G115" s="37"/>
      <c r="H115" s="34"/>
      <c r="I115" s="35"/>
      <c r="J115" s="35"/>
      <c r="K115" s="71"/>
      <c r="L115" s="35"/>
      <c r="M115" s="35"/>
      <c r="N115" s="35"/>
      <c r="O115" s="35"/>
      <c r="P115" s="37"/>
      <c r="R115" s="33" t="s">
        <v>109</v>
      </c>
      <c r="S115" s="34">
        <v>6</v>
      </c>
      <c r="T115" s="35"/>
      <c r="U115" s="35"/>
      <c r="V115" s="36"/>
      <c r="W115" s="35"/>
      <c r="X115" s="37"/>
      <c r="Y115" s="294"/>
      <c r="Z115" s="294"/>
      <c r="AA115" s="294"/>
      <c r="AB115" s="295"/>
      <c r="AC115" s="294"/>
      <c r="AD115" s="294"/>
      <c r="AE115" s="294"/>
      <c r="AF115" s="294"/>
      <c r="AG115" s="294"/>
    </row>
    <row r="116" spans="1:33" ht="15" hidden="1">
      <c r="A116" s="33" t="s">
        <v>110</v>
      </c>
      <c r="B116" s="34">
        <v>6</v>
      </c>
      <c r="C116" s="35"/>
      <c r="D116" s="35"/>
      <c r="E116" s="36"/>
      <c r="F116" s="35"/>
      <c r="G116" s="37"/>
      <c r="H116" s="34"/>
      <c r="I116" s="35"/>
      <c r="J116" s="35"/>
      <c r="K116" s="71"/>
      <c r="L116" s="35"/>
      <c r="M116" s="35"/>
      <c r="N116" s="35"/>
      <c r="O116" s="35"/>
      <c r="P116" s="37"/>
      <c r="R116" s="33" t="s">
        <v>110</v>
      </c>
      <c r="S116" s="34">
        <v>6</v>
      </c>
      <c r="T116" s="35"/>
      <c r="U116" s="35"/>
      <c r="V116" s="36"/>
      <c r="W116" s="35"/>
      <c r="X116" s="37"/>
      <c r="Y116" s="294"/>
      <c r="Z116" s="294"/>
      <c r="AA116" s="294"/>
      <c r="AB116" s="295"/>
      <c r="AC116" s="294"/>
      <c r="AD116" s="294"/>
      <c r="AE116" s="294"/>
      <c r="AF116" s="294"/>
      <c r="AG116" s="294"/>
    </row>
    <row r="117" spans="1:33" ht="22.5" hidden="1">
      <c r="A117" s="33" t="s">
        <v>111</v>
      </c>
      <c r="B117" s="34">
        <v>6</v>
      </c>
      <c r="C117" s="35"/>
      <c r="D117" s="35"/>
      <c r="E117" s="36"/>
      <c r="F117" s="35"/>
      <c r="G117" s="37"/>
      <c r="H117" s="34"/>
      <c r="I117" s="35"/>
      <c r="J117" s="35"/>
      <c r="K117" s="71"/>
      <c r="L117" s="35"/>
      <c r="M117" s="35"/>
      <c r="N117" s="35"/>
      <c r="O117" s="35"/>
      <c r="P117" s="37"/>
      <c r="R117" s="33" t="s">
        <v>111</v>
      </c>
      <c r="S117" s="34">
        <v>6</v>
      </c>
      <c r="T117" s="35"/>
      <c r="U117" s="35"/>
      <c r="V117" s="36"/>
      <c r="W117" s="35"/>
      <c r="X117" s="37"/>
      <c r="Y117" s="294"/>
      <c r="Z117" s="294"/>
      <c r="AA117" s="294"/>
      <c r="AB117" s="295"/>
      <c r="AC117" s="294"/>
      <c r="AD117" s="294"/>
      <c r="AE117" s="294"/>
      <c r="AF117" s="294"/>
      <c r="AG117" s="294"/>
    </row>
    <row r="118" spans="1:33" ht="15" hidden="1">
      <c r="A118" s="33" t="s">
        <v>112</v>
      </c>
      <c r="B118" s="34">
        <v>6</v>
      </c>
      <c r="C118" s="35"/>
      <c r="D118" s="35"/>
      <c r="E118" s="36"/>
      <c r="F118" s="35"/>
      <c r="G118" s="37"/>
      <c r="H118" s="34"/>
      <c r="I118" s="35"/>
      <c r="J118" s="35"/>
      <c r="K118" s="71"/>
      <c r="L118" s="35"/>
      <c r="M118" s="35"/>
      <c r="N118" s="35"/>
      <c r="O118" s="35"/>
      <c r="P118" s="37"/>
      <c r="R118" s="33" t="s">
        <v>112</v>
      </c>
      <c r="S118" s="34">
        <v>6</v>
      </c>
      <c r="T118" s="35"/>
      <c r="U118" s="35"/>
      <c r="V118" s="36"/>
      <c r="W118" s="35"/>
      <c r="X118" s="37"/>
      <c r="Y118" s="294"/>
      <c r="Z118" s="294"/>
      <c r="AA118" s="294"/>
      <c r="AB118" s="295"/>
      <c r="AC118" s="294"/>
      <c r="AD118" s="294"/>
      <c r="AE118" s="294"/>
      <c r="AF118" s="294"/>
      <c r="AG118" s="294"/>
    </row>
    <row r="119" spans="1:33" ht="15" hidden="1">
      <c r="A119" s="33" t="s">
        <v>113</v>
      </c>
      <c r="B119" s="34"/>
      <c r="C119" s="35"/>
      <c r="D119" s="35"/>
      <c r="E119" s="36"/>
      <c r="F119" s="35"/>
      <c r="G119" s="37"/>
      <c r="H119" s="34"/>
      <c r="I119" s="35"/>
      <c r="J119" s="35"/>
      <c r="K119" s="71"/>
      <c r="L119" s="35"/>
      <c r="M119" s="35"/>
      <c r="N119" s="35"/>
      <c r="O119" s="35"/>
      <c r="P119" s="37"/>
      <c r="R119" s="33" t="s">
        <v>113</v>
      </c>
      <c r="S119" s="34"/>
      <c r="T119" s="35"/>
      <c r="U119" s="35"/>
      <c r="V119" s="36"/>
      <c r="W119" s="35"/>
      <c r="X119" s="37"/>
      <c r="Y119" s="294"/>
      <c r="Z119" s="294"/>
      <c r="AA119" s="294"/>
      <c r="AB119" s="295"/>
      <c r="AC119" s="294"/>
      <c r="AD119" s="294"/>
      <c r="AE119" s="294"/>
      <c r="AF119" s="294"/>
      <c r="AG119" s="294"/>
    </row>
    <row r="120" spans="1:33" ht="22.5" hidden="1">
      <c r="A120" s="33" t="s">
        <v>114</v>
      </c>
      <c r="B120" s="34">
        <v>3</v>
      </c>
      <c r="C120" s="35"/>
      <c r="D120" s="35"/>
      <c r="E120" s="36"/>
      <c r="F120" s="35"/>
      <c r="G120" s="37"/>
      <c r="H120" s="34"/>
      <c r="I120" s="35"/>
      <c r="J120" s="35"/>
      <c r="K120" s="71"/>
      <c r="L120" s="35"/>
      <c r="M120" s="35"/>
      <c r="N120" s="35"/>
      <c r="O120" s="35"/>
      <c r="P120" s="37"/>
      <c r="R120" s="33" t="s">
        <v>114</v>
      </c>
      <c r="S120" s="34">
        <v>3</v>
      </c>
      <c r="T120" s="35"/>
      <c r="U120" s="35"/>
      <c r="V120" s="36"/>
      <c r="W120" s="35"/>
      <c r="X120" s="37"/>
      <c r="Y120" s="294"/>
      <c r="Z120" s="294"/>
      <c r="AA120" s="294"/>
      <c r="AB120" s="295"/>
      <c r="AC120" s="294"/>
      <c r="AD120" s="294"/>
      <c r="AE120" s="294"/>
      <c r="AF120" s="294"/>
      <c r="AG120" s="294"/>
    </row>
    <row r="121" spans="1:33" ht="15" hidden="1">
      <c r="A121" s="33" t="s">
        <v>115</v>
      </c>
      <c r="B121" s="34">
        <v>6</v>
      </c>
      <c r="C121" s="35"/>
      <c r="D121" s="35"/>
      <c r="E121" s="36"/>
      <c r="F121" s="35"/>
      <c r="G121" s="37"/>
      <c r="H121" s="34"/>
      <c r="I121" s="35"/>
      <c r="J121" s="35"/>
      <c r="K121" s="71"/>
      <c r="L121" s="35"/>
      <c r="M121" s="35"/>
      <c r="N121" s="35"/>
      <c r="O121" s="35"/>
      <c r="P121" s="37"/>
      <c r="R121" s="33" t="s">
        <v>115</v>
      </c>
      <c r="S121" s="34">
        <v>6</v>
      </c>
      <c r="T121" s="35"/>
      <c r="U121" s="35"/>
      <c r="V121" s="36"/>
      <c r="W121" s="35"/>
      <c r="X121" s="37"/>
      <c r="Y121" s="294"/>
      <c r="Z121" s="294"/>
      <c r="AA121" s="294"/>
      <c r="AB121" s="295"/>
      <c r="AC121" s="294"/>
      <c r="AD121" s="294"/>
      <c r="AE121" s="294"/>
      <c r="AF121" s="294"/>
      <c r="AG121" s="294"/>
    </row>
    <row r="122" spans="1:33" ht="22.5" hidden="1">
      <c r="A122" s="33" t="s">
        <v>116</v>
      </c>
      <c r="B122" s="34">
        <v>1</v>
      </c>
      <c r="C122" s="35"/>
      <c r="D122" s="35"/>
      <c r="E122" s="36"/>
      <c r="F122" s="35"/>
      <c r="G122" s="37"/>
      <c r="H122" s="34"/>
      <c r="I122" s="35"/>
      <c r="J122" s="35"/>
      <c r="K122" s="71"/>
      <c r="L122" s="35"/>
      <c r="M122" s="35"/>
      <c r="N122" s="35"/>
      <c r="O122" s="35"/>
      <c r="P122" s="37"/>
      <c r="R122" s="33" t="s">
        <v>116</v>
      </c>
      <c r="S122" s="34">
        <v>1</v>
      </c>
      <c r="T122" s="35"/>
      <c r="U122" s="35"/>
      <c r="V122" s="36"/>
      <c r="W122" s="35"/>
      <c r="X122" s="37"/>
      <c r="Y122" s="294"/>
      <c r="Z122" s="294"/>
      <c r="AA122" s="294"/>
      <c r="AB122" s="295"/>
      <c r="AC122" s="294"/>
      <c r="AD122" s="294"/>
      <c r="AE122" s="294"/>
      <c r="AF122" s="294"/>
      <c r="AG122" s="294"/>
    </row>
    <row r="123" spans="1:33" ht="15" hidden="1">
      <c r="A123" s="33" t="s">
        <v>117</v>
      </c>
      <c r="B123" s="34"/>
      <c r="C123" s="35"/>
      <c r="D123" s="35"/>
      <c r="E123" s="36"/>
      <c r="F123" s="35"/>
      <c r="G123" s="37"/>
      <c r="H123" s="34"/>
      <c r="I123" s="35"/>
      <c r="J123" s="35"/>
      <c r="K123" s="71"/>
      <c r="L123" s="35"/>
      <c r="M123" s="35"/>
      <c r="N123" s="35"/>
      <c r="O123" s="35"/>
      <c r="P123" s="37"/>
      <c r="R123" s="33" t="s">
        <v>117</v>
      </c>
      <c r="S123" s="34"/>
      <c r="T123" s="35"/>
      <c r="U123" s="35"/>
      <c r="V123" s="36"/>
      <c r="W123" s="35"/>
      <c r="X123" s="37"/>
      <c r="Y123" s="294"/>
      <c r="Z123" s="294"/>
      <c r="AA123" s="294"/>
      <c r="AB123" s="295"/>
      <c r="AC123" s="294"/>
      <c r="AD123" s="294"/>
      <c r="AE123" s="294"/>
      <c r="AF123" s="294"/>
      <c r="AG123" s="294"/>
    </row>
    <row r="124" spans="1:33" ht="15" hidden="1">
      <c r="A124" s="33" t="s">
        <v>118</v>
      </c>
      <c r="B124" s="34"/>
      <c r="C124" s="35"/>
      <c r="D124" s="35"/>
      <c r="E124" s="36"/>
      <c r="F124" s="35"/>
      <c r="G124" s="37"/>
      <c r="H124" s="34"/>
      <c r="I124" s="35"/>
      <c r="J124" s="35"/>
      <c r="K124" s="71"/>
      <c r="L124" s="35"/>
      <c r="M124" s="35"/>
      <c r="N124" s="35"/>
      <c r="O124" s="35"/>
      <c r="P124" s="37"/>
      <c r="R124" s="33" t="s">
        <v>118</v>
      </c>
      <c r="S124" s="34"/>
      <c r="T124" s="35"/>
      <c r="U124" s="35"/>
      <c r="V124" s="36"/>
      <c r="W124" s="35"/>
      <c r="X124" s="37"/>
      <c r="Y124" s="294"/>
      <c r="Z124" s="294"/>
      <c r="AA124" s="294"/>
      <c r="AB124" s="295"/>
      <c r="AC124" s="294"/>
      <c r="AD124" s="294"/>
      <c r="AE124" s="294"/>
      <c r="AF124" s="294"/>
      <c r="AG124" s="294"/>
    </row>
    <row r="125" spans="1:33" ht="15.75" hidden="1" thickBot="1">
      <c r="A125" s="33" t="s">
        <v>119</v>
      </c>
      <c r="B125" s="34"/>
      <c r="C125" s="35"/>
      <c r="D125" s="35"/>
      <c r="E125" s="36"/>
      <c r="F125" s="35"/>
      <c r="G125" s="37"/>
      <c r="H125" s="34"/>
      <c r="I125" s="35"/>
      <c r="J125" s="35"/>
      <c r="K125" s="71"/>
      <c r="L125" s="35"/>
      <c r="M125" s="35"/>
      <c r="N125" s="35"/>
      <c r="O125" s="35"/>
      <c r="P125" s="37"/>
      <c r="R125" s="33" t="s">
        <v>119</v>
      </c>
      <c r="S125" s="34"/>
      <c r="T125" s="35"/>
      <c r="U125" s="35"/>
      <c r="V125" s="36"/>
      <c r="W125" s="35"/>
      <c r="X125" s="37"/>
      <c r="Y125" s="294"/>
      <c r="Z125" s="294"/>
      <c r="AA125" s="294"/>
      <c r="AB125" s="295"/>
      <c r="AC125" s="294"/>
      <c r="AD125" s="294"/>
      <c r="AE125" s="294"/>
      <c r="AF125" s="294"/>
      <c r="AG125" s="294"/>
    </row>
    <row r="126" spans="1:33" ht="38.25" customHeight="1" hidden="1" thickBot="1">
      <c r="A126" s="117" t="s">
        <v>120</v>
      </c>
      <c r="B126" s="51">
        <f aca="true" t="shared" si="14" ref="B126:G126">SUM(B101:B125)</f>
        <v>76</v>
      </c>
      <c r="C126" s="52">
        <f t="shared" si="14"/>
        <v>19602</v>
      </c>
      <c r="D126" s="52">
        <f t="shared" si="14"/>
        <v>13159</v>
      </c>
      <c r="E126" s="18">
        <f>D126/C126</f>
        <v>0.6713090500969289</v>
      </c>
      <c r="F126" s="52">
        <f t="shared" si="14"/>
        <v>587</v>
      </c>
      <c r="G126" s="53">
        <f t="shared" si="14"/>
        <v>12572</v>
      </c>
      <c r="H126" s="54"/>
      <c r="I126" s="52"/>
      <c r="J126" s="52"/>
      <c r="K126" s="55"/>
      <c r="L126" s="52"/>
      <c r="M126" s="52"/>
      <c r="N126" s="52"/>
      <c r="O126" s="52"/>
      <c r="P126" s="53"/>
      <c r="R126" s="216" t="s">
        <v>120</v>
      </c>
      <c r="S126" s="51">
        <f>SUM(S101:S125)</f>
        <v>76</v>
      </c>
      <c r="T126" s="52">
        <f>SUM(T101:T125)</f>
        <v>17919</v>
      </c>
      <c r="U126" s="52">
        <f>SUM(U101:U125)</f>
        <v>11955</v>
      </c>
      <c r="V126" s="18">
        <f>U126/T126</f>
        <v>0.6671689268374351</v>
      </c>
      <c r="W126" s="52">
        <f>SUM(W101:W125)</f>
        <v>725</v>
      </c>
      <c r="X126" s="53">
        <f>SUM(X101:X125)</f>
        <v>11230</v>
      </c>
      <c r="Y126" s="290">
        <f aca="true" t="shared" si="15" ref="Y126:AG126">H125/$S126</f>
        <v>0</v>
      </c>
      <c r="Z126" s="290">
        <f t="shared" si="15"/>
        <v>0</v>
      </c>
      <c r="AA126" s="290">
        <f t="shared" si="15"/>
        <v>0</v>
      </c>
      <c r="AB126" s="291">
        <f t="shared" si="15"/>
        <v>0</v>
      </c>
      <c r="AC126" s="290">
        <f t="shared" si="15"/>
        <v>0</v>
      </c>
      <c r="AD126" s="290">
        <f t="shared" si="15"/>
        <v>0</v>
      </c>
      <c r="AE126" s="290">
        <f t="shared" si="15"/>
        <v>0</v>
      </c>
      <c r="AF126" s="290">
        <f t="shared" si="15"/>
        <v>0</v>
      </c>
      <c r="AG126" s="290">
        <f t="shared" si="15"/>
        <v>0</v>
      </c>
    </row>
    <row r="127" spans="34:35" ht="11.25" customHeight="1" hidden="1">
      <c r="AH127" s="6"/>
      <c r="AI127" s="6"/>
    </row>
    <row r="128" spans="1:33" s="6" customFormat="1" ht="26.25" customHeight="1" hidden="1">
      <c r="A128" s="677" t="s">
        <v>126</v>
      </c>
      <c r="B128" s="677"/>
      <c r="C128" s="677"/>
      <c r="D128" s="677"/>
      <c r="E128" s="677"/>
      <c r="F128" s="677"/>
      <c r="G128" s="677"/>
      <c r="H128" s="677"/>
      <c r="I128" s="677"/>
      <c r="J128" s="677"/>
      <c r="K128" s="677"/>
      <c r="L128" s="677"/>
      <c r="M128" s="677"/>
      <c r="N128" s="677"/>
      <c r="O128" s="677"/>
      <c r="P128" s="677"/>
      <c r="R128" s="677" t="s">
        <v>0</v>
      </c>
      <c r="S128" s="677"/>
      <c r="T128" s="677"/>
      <c r="U128" s="677"/>
      <c r="V128" s="677"/>
      <c r="W128" s="677"/>
      <c r="X128" s="677"/>
      <c r="Y128" s="677"/>
      <c r="Z128" s="677"/>
      <c r="AA128" s="677"/>
      <c r="AB128" s="677"/>
      <c r="AC128" s="677"/>
      <c r="AD128" s="677"/>
      <c r="AE128" s="677"/>
      <c r="AF128" s="677"/>
      <c r="AG128" s="677"/>
    </row>
    <row r="129" spans="1:35" s="6" customFormat="1" ht="6.75" customHeight="1" hidden="1" thickBo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R129" s="5"/>
      <c r="S129" s="5"/>
      <c r="T129" s="5"/>
      <c r="U129" s="5"/>
      <c r="V129" s="5"/>
      <c r="W129" s="5"/>
      <c r="X129" s="5"/>
      <c r="Y129" s="284"/>
      <c r="Z129" s="284"/>
      <c r="AA129" s="284"/>
      <c r="AB129" s="285"/>
      <c r="AC129" s="284"/>
      <c r="AD129" s="284"/>
      <c r="AE129" s="284"/>
      <c r="AF129" s="284"/>
      <c r="AG129" s="284"/>
      <c r="AH129" s="11"/>
      <c r="AI129" s="11"/>
    </row>
    <row r="130" spans="1:33" s="11" customFormat="1" ht="21.75" customHeight="1" hidden="1" thickBot="1">
      <c r="A130" s="12"/>
      <c r="B130" s="705" t="s">
        <v>1</v>
      </c>
      <c r="C130" s="699" t="s">
        <v>2</v>
      </c>
      <c r="D130" s="699" t="s">
        <v>3</v>
      </c>
      <c r="E130" s="707" t="s">
        <v>4</v>
      </c>
      <c r="F130" s="699" t="s">
        <v>5</v>
      </c>
      <c r="G130" s="709" t="s">
        <v>6</v>
      </c>
      <c r="H130" s="680" t="s">
        <v>7</v>
      </c>
      <c r="I130" s="680"/>
      <c r="J130" s="680"/>
      <c r="K130" s="680"/>
      <c r="L130" s="680"/>
      <c r="M130" s="680"/>
      <c r="N130" s="680"/>
      <c r="O130" s="680"/>
      <c r="P130" s="680"/>
      <c r="Q130" s="6"/>
      <c r="R130" s="12"/>
      <c r="S130" s="705" t="s">
        <v>1</v>
      </c>
      <c r="T130" s="699" t="s">
        <v>2</v>
      </c>
      <c r="U130" s="699" t="s">
        <v>3</v>
      </c>
      <c r="V130" s="707" t="s">
        <v>4</v>
      </c>
      <c r="W130" s="699" t="s">
        <v>5</v>
      </c>
      <c r="X130" s="709" t="s">
        <v>6</v>
      </c>
      <c r="Y130" s="691" t="s">
        <v>7</v>
      </c>
      <c r="Z130" s="692"/>
      <c r="AA130" s="692"/>
      <c r="AB130" s="692"/>
      <c r="AC130" s="692"/>
      <c r="AD130" s="692"/>
      <c r="AE130" s="692"/>
      <c r="AF130" s="692"/>
      <c r="AG130" s="693"/>
    </row>
    <row r="131" spans="1:35" s="11" customFormat="1" ht="21.75" customHeight="1" hidden="1" thickBot="1">
      <c r="A131" s="12"/>
      <c r="B131" s="705"/>
      <c r="C131" s="699"/>
      <c r="D131" s="699"/>
      <c r="E131" s="707"/>
      <c r="F131" s="699"/>
      <c r="G131" s="709"/>
      <c r="H131" s="13" t="s">
        <v>8</v>
      </c>
      <c r="I131" s="14" t="s">
        <v>9</v>
      </c>
      <c r="J131" s="14" t="s">
        <v>10</v>
      </c>
      <c r="K131" s="15" t="s">
        <v>11</v>
      </c>
      <c r="L131" s="14" t="s">
        <v>12</v>
      </c>
      <c r="M131" s="14" t="s">
        <v>13</v>
      </c>
      <c r="N131" s="14" t="s">
        <v>14</v>
      </c>
      <c r="O131" s="14" t="s">
        <v>15</v>
      </c>
      <c r="P131" s="16" t="s">
        <v>16</v>
      </c>
      <c r="Q131" s="6"/>
      <c r="R131" s="12"/>
      <c r="S131" s="706"/>
      <c r="T131" s="704"/>
      <c r="U131" s="704"/>
      <c r="V131" s="708"/>
      <c r="W131" s="704"/>
      <c r="X131" s="710"/>
      <c r="Y131" s="286" t="s">
        <v>8</v>
      </c>
      <c r="Z131" s="287" t="s">
        <v>9</v>
      </c>
      <c r="AA131" s="287" t="s">
        <v>10</v>
      </c>
      <c r="AB131" s="288" t="s">
        <v>11</v>
      </c>
      <c r="AC131" s="287" t="s">
        <v>12</v>
      </c>
      <c r="AD131" s="287" t="s">
        <v>13</v>
      </c>
      <c r="AE131" s="287" t="s">
        <v>14</v>
      </c>
      <c r="AF131" s="287" t="s">
        <v>15</v>
      </c>
      <c r="AG131" s="289" t="s">
        <v>16</v>
      </c>
      <c r="AH131" s="234"/>
      <c r="AI131" s="234"/>
    </row>
    <row r="132" spans="1:33" s="234" customFormat="1" ht="15.75" hidden="1" thickBot="1">
      <c r="A132" s="242" t="s">
        <v>133</v>
      </c>
      <c r="B132" s="243"/>
      <c r="C132" s="244">
        <v>1165</v>
      </c>
      <c r="D132" s="244">
        <v>941</v>
      </c>
      <c r="E132" s="245">
        <f>D132/C132</f>
        <v>0.8077253218884121</v>
      </c>
      <c r="F132" s="244"/>
      <c r="G132" s="246">
        <v>506</v>
      </c>
      <c r="H132" s="243"/>
      <c r="I132" s="244"/>
      <c r="J132" s="244"/>
      <c r="K132" s="244"/>
      <c r="L132" s="244"/>
      <c r="M132" s="244"/>
      <c r="N132" s="244"/>
      <c r="O132" s="244"/>
      <c r="P132" s="247"/>
      <c r="R132" s="242" t="s">
        <v>133</v>
      </c>
      <c r="S132" s="243"/>
      <c r="T132" s="244">
        <v>1165</v>
      </c>
      <c r="U132" s="244">
        <v>941</v>
      </c>
      <c r="V132" s="245">
        <f>U132/T132</f>
        <v>0.8077253218884121</v>
      </c>
      <c r="W132" s="244"/>
      <c r="X132" s="246">
        <v>506</v>
      </c>
      <c r="Y132" s="292"/>
      <c r="Z132" s="292"/>
      <c r="AA132" s="292"/>
      <c r="AB132" s="293"/>
      <c r="AC132" s="292"/>
      <c r="AD132" s="292"/>
      <c r="AE132" s="292"/>
      <c r="AF132" s="292"/>
      <c r="AG132" s="292"/>
    </row>
    <row r="133" spans="1:33" s="234" customFormat="1" ht="15.75" hidden="1" thickBot="1">
      <c r="A133" s="248" t="s">
        <v>134</v>
      </c>
      <c r="B133" s="235"/>
      <c r="C133" s="236">
        <v>414</v>
      </c>
      <c r="D133" s="236">
        <v>289</v>
      </c>
      <c r="E133" s="237">
        <f>D133/C133</f>
        <v>0.6980676328502415</v>
      </c>
      <c r="F133" s="236"/>
      <c r="G133" s="238">
        <v>251</v>
      </c>
      <c r="H133" s="235"/>
      <c r="I133" s="236"/>
      <c r="J133" s="236"/>
      <c r="K133" s="236"/>
      <c r="L133" s="236"/>
      <c r="M133" s="236"/>
      <c r="N133" s="236"/>
      <c r="O133" s="236"/>
      <c r="P133" s="249"/>
      <c r="R133" s="248" t="s">
        <v>134</v>
      </c>
      <c r="S133" s="235"/>
      <c r="T133" s="236">
        <v>414</v>
      </c>
      <c r="U133" s="236">
        <v>289</v>
      </c>
      <c r="V133" s="237">
        <f>U133/T133</f>
        <v>0.6980676328502415</v>
      </c>
      <c r="W133" s="236"/>
      <c r="X133" s="238">
        <v>251</v>
      </c>
      <c r="Y133" s="292"/>
      <c r="Z133" s="292"/>
      <c r="AA133" s="292"/>
      <c r="AB133" s="293"/>
      <c r="AC133" s="292"/>
      <c r="AD133" s="292"/>
      <c r="AE133" s="292"/>
      <c r="AF133" s="292"/>
      <c r="AG133" s="292"/>
    </row>
    <row r="134" spans="1:33" s="234" customFormat="1" ht="15.75" hidden="1" thickBot="1">
      <c r="A134" s="248" t="s">
        <v>142</v>
      </c>
      <c r="B134" s="235">
        <v>10</v>
      </c>
      <c r="C134" s="236">
        <v>1165</v>
      </c>
      <c r="D134" s="236">
        <v>941</v>
      </c>
      <c r="E134" s="237">
        <f>D134/C134</f>
        <v>0.8077253218884121</v>
      </c>
      <c r="F134" s="236"/>
      <c r="G134" s="238">
        <v>902</v>
      </c>
      <c r="H134" s="235">
        <v>3</v>
      </c>
      <c r="I134" s="236"/>
      <c r="J134" s="236"/>
      <c r="K134" s="334">
        <v>4</v>
      </c>
      <c r="L134" s="236">
        <v>3</v>
      </c>
      <c r="M134" s="236"/>
      <c r="N134" s="236"/>
      <c r="O134" s="236"/>
      <c r="P134" s="249"/>
      <c r="R134" s="248" t="s">
        <v>142</v>
      </c>
      <c r="S134" s="235">
        <v>10</v>
      </c>
      <c r="T134" s="236">
        <v>1165</v>
      </c>
      <c r="U134" s="236">
        <v>941</v>
      </c>
      <c r="V134" s="237">
        <f>U134/T134</f>
        <v>0.8077253218884121</v>
      </c>
      <c r="W134" s="236"/>
      <c r="X134" s="238">
        <v>902</v>
      </c>
      <c r="Y134" s="292">
        <f>H134/$S134</f>
        <v>0.3</v>
      </c>
      <c r="Z134" s="292"/>
      <c r="AA134" s="292"/>
      <c r="AB134" s="292">
        <f aca="true" t="shared" si="16" ref="AB134:AC136">K134/$S134</f>
        <v>0.4</v>
      </c>
      <c r="AC134" s="292">
        <f t="shared" si="16"/>
        <v>0.3</v>
      </c>
      <c r="AD134" s="292"/>
      <c r="AE134" s="292"/>
      <c r="AF134" s="292"/>
      <c r="AG134" s="292"/>
    </row>
    <row r="135" spans="1:35" s="234" customFormat="1" ht="15.75" hidden="1" thickBot="1">
      <c r="A135" s="250" t="s">
        <v>121</v>
      </c>
      <c r="B135" s="251">
        <v>10</v>
      </c>
      <c r="C135" s="252">
        <v>2762</v>
      </c>
      <c r="D135" s="252">
        <v>1549</v>
      </c>
      <c r="E135" s="253">
        <v>0.560825488776249</v>
      </c>
      <c r="F135" s="252"/>
      <c r="G135" s="254">
        <v>1498</v>
      </c>
      <c r="H135" s="239"/>
      <c r="I135" s="240"/>
      <c r="J135" s="240"/>
      <c r="K135" s="240"/>
      <c r="L135" s="240"/>
      <c r="M135" s="240"/>
      <c r="N135" s="240"/>
      <c r="O135" s="240"/>
      <c r="P135" s="258"/>
      <c r="R135" s="250" t="s">
        <v>121</v>
      </c>
      <c r="S135" s="251">
        <v>10</v>
      </c>
      <c r="T135" s="252">
        <v>2762</v>
      </c>
      <c r="U135" s="252">
        <v>1549</v>
      </c>
      <c r="V135" s="253">
        <v>0.560825488776249</v>
      </c>
      <c r="W135" s="252"/>
      <c r="X135" s="254">
        <v>1498</v>
      </c>
      <c r="Y135" s="318">
        <f>H135/$S135</f>
        <v>0</v>
      </c>
      <c r="Z135" s="318">
        <f>I135/$S135</f>
        <v>0</v>
      </c>
      <c r="AA135" s="318">
        <f>J135/$S135</f>
        <v>0</v>
      </c>
      <c r="AB135" s="319">
        <f t="shared" si="16"/>
        <v>0</v>
      </c>
      <c r="AC135" s="318">
        <f t="shared" si="16"/>
        <v>0</v>
      </c>
      <c r="AD135" s="318">
        <f>M135/$S135</f>
        <v>0</v>
      </c>
      <c r="AE135" s="318">
        <f>N135/$S135</f>
        <v>0</v>
      </c>
      <c r="AF135" s="318">
        <f>O135/$S135</f>
        <v>0</v>
      </c>
      <c r="AG135" s="318">
        <f>P135/$S135</f>
        <v>0</v>
      </c>
      <c r="AH135" s="2"/>
      <c r="AI135" s="2"/>
    </row>
    <row r="136" spans="1:35" ht="27" hidden="1" thickBot="1">
      <c r="A136" s="241" t="s">
        <v>121</v>
      </c>
      <c r="B136" s="61">
        <f>SUM(B132:B135)</f>
        <v>20</v>
      </c>
      <c r="C136" s="62">
        <f>SUM(C132:C135)</f>
        <v>5506</v>
      </c>
      <c r="D136" s="62">
        <f>SUM(D132:D135)</f>
        <v>3720</v>
      </c>
      <c r="E136" s="18">
        <f>D136/C136</f>
        <v>0.6756265891754449</v>
      </c>
      <c r="F136" s="62">
        <f>SUM(F132:F135)</f>
        <v>0</v>
      </c>
      <c r="G136" s="63">
        <f>SUM(G132:G135)</f>
        <v>3157</v>
      </c>
      <c r="H136" s="54">
        <f>SUM(H132:H135)</f>
        <v>3</v>
      </c>
      <c r="I136" s="52">
        <f aca="true" t="shared" si="17" ref="I136:P136">SUM(I132:I135)</f>
        <v>0</v>
      </c>
      <c r="J136" s="52">
        <f t="shared" si="17"/>
        <v>0</v>
      </c>
      <c r="K136" s="55">
        <f t="shared" si="17"/>
        <v>4</v>
      </c>
      <c r="L136" s="52">
        <f t="shared" si="17"/>
        <v>3</v>
      </c>
      <c r="M136" s="52">
        <f t="shared" si="17"/>
        <v>0</v>
      </c>
      <c r="N136" s="52">
        <f t="shared" si="17"/>
        <v>0</v>
      </c>
      <c r="O136" s="52">
        <f t="shared" si="17"/>
        <v>0</v>
      </c>
      <c r="P136" s="53">
        <f t="shared" si="17"/>
        <v>0</v>
      </c>
      <c r="R136" s="255" t="s">
        <v>135</v>
      </c>
      <c r="S136" s="61">
        <f>SUM(S132:S135)</f>
        <v>20</v>
      </c>
      <c r="T136" s="62">
        <f>SUM(T132:T135)</f>
        <v>5506</v>
      </c>
      <c r="U136" s="62">
        <f>SUM(U132:U135)</f>
        <v>3720</v>
      </c>
      <c r="V136" s="18">
        <f>U136/T136</f>
        <v>0.6756265891754449</v>
      </c>
      <c r="W136" s="62">
        <f>SUM(W132:W135)</f>
        <v>0</v>
      </c>
      <c r="X136" s="124">
        <f>SUM(X132:X135)</f>
        <v>3157</v>
      </c>
      <c r="Y136" s="320">
        <f>H136/$S136</f>
        <v>0.15</v>
      </c>
      <c r="Z136" s="321"/>
      <c r="AA136" s="321"/>
      <c r="AB136" s="321">
        <f t="shared" si="16"/>
        <v>0.2</v>
      </c>
      <c r="AC136" s="321">
        <f t="shared" si="16"/>
        <v>0.15</v>
      </c>
      <c r="AD136" s="321"/>
      <c r="AE136" s="321"/>
      <c r="AF136" s="321"/>
      <c r="AG136" s="322"/>
      <c r="AH136" s="6"/>
      <c r="AI136" s="6"/>
    </row>
    <row r="137" spans="1:35" s="6" customFormat="1" ht="14.25" customHeight="1" hidden="1" thickBot="1">
      <c r="A137" s="7"/>
      <c r="B137" s="5"/>
      <c r="C137" s="5"/>
      <c r="D137" s="5"/>
      <c r="E137" s="8"/>
      <c r="F137" s="5"/>
      <c r="G137" s="5"/>
      <c r="H137" s="5"/>
      <c r="I137" s="5"/>
      <c r="J137" s="5"/>
      <c r="K137" s="9"/>
      <c r="L137" s="5"/>
      <c r="M137" s="5"/>
      <c r="N137" s="5"/>
      <c r="O137" s="5"/>
      <c r="P137" s="5"/>
      <c r="R137" s="7"/>
      <c r="S137" s="5"/>
      <c r="T137" s="5"/>
      <c r="U137" s="5"/>
      <c r="V137" s="8"/>
      <c r="W137" s="5"/>
      <c r="X137" s="5"/>
      <c r="Y137" s="284"/>
      <c r="Z137" s="284"/>
      <c r="AA137" s="284"/>
      <c r="AB137" s="285"/>
      <c r="AC137" s="284"/>
      <c r="AD137" s="284"/>
      <c r="AE137" s="284"/>
      <c r="AF137" s="284"/>
      <c r="AG137" s="284"/>
      <c r="AH137" s="11"/>
      <c r="AI137" s="11"/>
    </row>
    <row r="138" spans="1:33" s="11" customFormat="1" ht="21.75" customHeight="1" hidden="1" thickBot="1">
      <c r="A138" s="12"/>
      <c r="B138" s="705" t="s">
        <v>1</v>
      </c>
      <c r="C138" s="699" t="s">
        <v>2</v>
      </c>
      <c r="D138" s="699" t="s">
        <v>3</v>
      </c>
      <c r="E138" s="707" t="s">
        <v>4</v>
      </c>
      <c r="F138" s="699" t="s">
        <v>5</v>
      </c>
      <c r="G138" s="709" t="s">
        <v>6</v>
      </c>
      <c r="H138" s="680" t="s">
        <v>7</v>
      </c>
      <c r="I138" s="680"/>
      <c r="J138" s="680"/>
      <c r="K138" s="680"/>
      <c r="L138" s="680"/>
      <c r="M138" s="680"/>
      <c r="N138" s="680"/>
      <c r="O138" s="680"/>
      <c r="P138" s="680"/>
      <c r="Q138" s="6"/>
      <c r="R138" s="12"/>
      <c r="S138" s="705" t="s">
        <v>1</v>
      </c>
      <c r="T138" s="699" t="s">
        <v>2</v>
      </c>
      <c r="U138" s="699" t="s">
        <v>3</v>
      </c>
      <c r="V138" s="707" t="s">
        <v>4</v>
      </c>
      <c r="W138" s="699" t="s">
        <v>5</v>
      </c>
      <c r="X138" s="709" t="s">
        <v>6</v>
      </c>
      <c r="Y138" s="691" t="s">
        <v>7</v>
      </c>
      <c r="Z138" s="692"/>
      <c r="AA138" s="692"/>
      <c r="AB138" s="692"/>
      <c r="AC138" s="692"/>
      <c r="AD138" s="692"/>
      <c r="AE138" s="692"/>
      <c r="AF138" s="692"/>
      <c r="AG138" s="693"/>
    </row>
    <row r="139" spans="1:35" s="11" customFormat="1" ht="21.75" customHeight="1" hidden="1" thickBot="1">
      <c r="A139" s="12"/>
      <c r="B139" s="705"/>
      <c r="C139" s="699"/>
      <c r="D139" s="699"/>
      <c r="E139" s="707"/>
      <c r="F139" s="699"/>
      <c r="G139" s="709"/>
      <c r="H139" s="13" t="s">
        <v>8</v>
      </c>
      <c r="I139" s="14" t="s">
        <v>9</v>
      </c>
      <c r="J139" s="14" t="s">
        <v>10</v>
      </c>
      <c r="K139" s="15" t="s">
        <v>11</v>
      </c>
      <c r="L139" s="14" t="s">
        <v>12</v>
      </c>
      <c r="M139" s="14" t="s">
        <v>13</v>
      </c>
      <c r="N139" s="14" t="s">
        <v>14</v>
      </c>
      <c r="O139" s="14" t="s">
        <v>15</v>
      </c>
      <c r="P139" s="16" t="s">
        <v>16</v>
      </c>
      <c r="Q139" s="6"/>
      <c r="R139" s="12"/>
      <c r="S139" s="711"/>
      <c r="T139" s="700"/>
      <c r="U139" s="700"/>
      <c r="V139" s="712"/>
      <c r="W139" s="700"/>
      <c r="X139" s="713"/>
      <c r="Y139" s="286" t="s">
        <v>8</v>
      </c>
      <c r="Z139" s="287" t="s">
        <v>9</v>
      </c>
      <c r="AA139" s="287" t="s">
        <v>10</v>
      </c>
      <c r="AB139" s="288" t="s">
        <v>11</v>
      </c>
      <c r="AC139" s="287" t="s">
        <v>12</v>
      </c>
      <c r="AD139" s="287" t="s">
        <v>13</v>
      </c>
      <c r="AE139" s="287" t="s">
        <v>14</v>
      </c>
      <c r="AF139" s="287" t="s">
        <v>15</v>
      </c>
      <c r="AG139" s="289" t="s">
        <v>16</v>
      </c>
      <c r="AH139" s="2"/>
      <c r="AI139" s="2"/>
    </row>
    <row r="140" spans="1:33" ht="19.5" hidden="1" thickBot="1">
      <c r="A140" s="84" t="s">
        <v>122</v>
      </c>
      <c r="B140" s="194"/>
      <c r="C140" s="195">
        <v>219397</v>
      </c>
      <c r="D140" s="195">
        <v>169617</v>
      </c>
      <c r="E140" s="196">
        <f>D140/C140</f>
        <v>0.7731053751874456</v>
      </c>
      <c r="F140" s="195">
        <f>D140-G140</f>
        <v>12888</v>
      </c>
      <c r="G140" s="197">
        <v>156729</v>
      </c>
      <c r="H140" s="54"/>
      <c r="I140" s="52"/>
      <c r="J140" s="52"/>
      <c r="K140" s="55"/>
      <c r="L140" s="52"/>
      <c r="M140" s="52"/>
      <c r="N140" s="52"/>
      <c r="O140" s="52"/>
      <c r="P140" s="53"/>
      <c r="R140" s="17" t="s">
        <v>122</v>
      </c>
      <c r="S140" s="61"/>
      <c r="T140" s="62">
        <v>131132</v>
      </c>
      <c r="U140" s="62">
        <v>105274</v>
      </c>
      <c r="V140" s="18">
        <f>U140/T140</f>
        <v>0.8028093829118751</v>
      </c>
      <c r="W140" s="62"/>
      <c r="X140" s="63">
        <v>99095</v>
      </c>
      <c r="Y140" s="290"/>
      <c r="Z140" s="290"/>
      <c r="AA140" s="290"/>
      <c r="AB140" s="291"/>
      <c r="AC140" s="290"/>
      <c r="AD140" s="290"/>
      <c r="AE140" s="290"/>
      <c r="AF140" s="290"/>
      <c r="AG140" s="290"/>
    </row>
    <row r="141" spans="1:33" ht="19.5" hidden="1" thickBot="1">
      <c r="A141" s="17" t="s">
        <v>123</v>
      </c>
      <c r="B141" s="85"/>
      <c r="C141" s="86"/>
      <c r="D141" s="86"/>
      <c r="E141" s="87"/>
      <c r="F141" s="86"/>
      <c r="G141" s="88"/>
      <c r="H141" s="54"/>
      <c r="I141" s="52"/>
      <c r="J141" s="52"/>
      <c r="K141" s="55"/>
      <c r="L141" s="52"/>
      <c r="M141" s="52"/>
      <c r="N141" s="52"/>
      <c r="O141" s="52"/>
      <c r="P141" s="53"/>
      <c r="R141" s="17" t="s">
        <v>123</v>
      </c>
      <c r="S141" s="61"/>
      <c r="T141" s="62"/>
      <c r="U141" s="62"/>
      <c r="V141" s="18"/>
      <c r="W141" s="62"/>
      <c r="X141" s="63"/>
      <c r="Y141" s="290"/>
      <c r="Z141" s="290"/>
      <c r="AA141" s="290"/>
      <c r="AB141" s="291"/>
      <c r="AC141" s="290"/>
      <c r="AD141" s="290"/>
      <c r="AE141" s="290"/>
      <c r="AF141" s="290"/>
      <c r="AG141" s="290"/>
    </row>
    <row r="142" spans="34:35" ht="19.5" customHeight="1" hidden="1" thickBot="1">
      <c r="AH142" s="11"/>
      <c r="AI142" s="11"/>
    </row>
    <row r="143" spans="1:33" s="11" customFormat="1" ht="21.75" customHeight="1" hidden="1" thickBot="1">
      <c r="A143" s="12"/>
      <c r="B143" s="705" t="s">
        <v>1</v>
      </c>
      <c r="C143" s="699" t="s">
        <v>2</v>
      </c>
      <c r="D143" s="699" t="s">
        <v>3</v>
      </c>
      <c r="E143" s="707" t="s">
        <v>4</v>
      </c>
      <c r="F143" s="699" t="s">
        <v>5</v>
      </c>
      <c r="G143" s="709" t="s">
        <v>6</v>
      </c>
      <c r="H143" s="680" t="s">
        <v>127</v>
      </c>
      <c r="I143" s="680"/>
      <c r="J143" s="680"/>
      <c r="K143" s="680"/>
      <c r="L143" s="680"/>
      <c r="M143" s="680"/>
      <c r="N143" s="680"/>
      <c r="O143" s="680"/>
      <c r="P143" s="680"/>
      <c r="Q143" s="6"/>
      <c r="R143" s="12"/>
      <c r="S143" s="705" t="s">
        <v>1</v>
      </c>
      <c r="T143" s="699" t="s">
        <v>2</v>
      </c>
      <c r="U143" s="699" t="s">
        <v>3</v>
      </c>
      <c r="V143" s="707" t="s">
        <v>4</v>
      </c>
      <c r="W143" s="699" t="s">
        <v>5</v>
      </c>
      <c r="X143" s="709" t="s">
        <v>6</v>
      </c>
      <c r="Y143" s="691" t="s">
        <v>7</v>
      </c>
      <c r="Z143" s="692"/>
      <c r="AA143" s="692"/>
      <c r="AB143" s="692"/>
      <c r="AC143" s="692"/>
      <c r="AD143" s="692"/>
      <c r="AE143" s="692"/>
      <c r="AF143" s="692"/>
      <c r="AG143" s="693"/>
    </row>
    <row r="144" spans="1:35" s="11" customFormat="1" ht="21.75" customHeight="1" hidden="1" thickBot="1">
      <c r="A144" s="12"/>
      <c r="B144" s="705"/>
      <c r="C144" s="699"/>
      <c r="D144" s="699"/>
      <c r="E144" s="707"/>
      <c r="F144" s="699"/>
      <c r="G144" s="709"/>
      <c r="H144" s="13" t="s">
        <v>8</v>
      </c>
      <c r="I144" s="14" t="s">
        <v>9</v>
      </c>
      <c r="J144" s="14" t="s">
        <v>10</v>
      </c>
      <c r="K144" s="15" t="s">
        <v>11</v>
      </c>
      <c r="L144" s="14" t="s">
        <v>12</v>
      </c>
      <c r="M144" s="14" t="s">
        <v>13</v>
      </c>
      <c r="N144" s="14" t="s">
        <v>14</v>
      </c>
      <c r="O144" s="14" t="s">
        <v>15</v>
      </c>
      <c r="P144" s="16" t="s">
        <v>16</v>
      </c>
      <c r="Q144" s="6"/>
      <c r="R144" s="12"/>
      <c r="S144" s="706"/>
      <c r="T144" s="704"/>
      <c r="U144" s="704"/>
      <c r="V144" s="708"/>
      <c r="W144" s="704"/>
      <c r="X144" s="710"/>
      <c r="Y144" s="286" t="s">
        <v>8</v>
      </c>
      <c r="Z144" s="287" t="s">
        <v>9</v>
      </c>
      <c r="AA144" s="287" t="s">
        <v>10</v>
      </c>
      <c r="AB144" s="288" t="s">
        <v>11</v>
      </c>
      <c r="AC144" s="287" t="s">
        <v>12</v>
      </c>
      <c r="AD144" s="287" t="s">
        <v>13</v>
      </c>
      <c r="AE144" s="287" t="s">
        <v>14</v>
      </c>
      <c r="AF144" s="287" t="s">
        <v>15</v>
      </c>
      <c r="AG144" s="289" t="s">
        <v>16</v>
      </c>
      <c r="AH144" s="2"/>
      <c r="AI144" s="2"/>
    </row>
    <row r="145" spans="1:33" ht="38.25" customHeight="1" thickBot="1">
      <c r="A145" s="118" t="s">
        <v>124</v>
      </c>
      <c r="B145" s="119">
        <f>B5+B18+B19+B32+B44+B70+B74+B84+B89+B95+B126+B75+B140+B141+B136</f>
        <v>452</v>
      </c>
      <c r="C145" s="120">
        <f>C5+C18+C19+C32+C44+C70+C74+C84+C89+C95+C126+C75+C140+C141+C136</f>
        <v>2150509</v>
      </c>
      <c r="D145" s="120">
        <f>D5+D18+D19+D32+D44+D70+D74+D84+D89+D95+D126+D75+D140+D141+D136</f>
        <v>1132550</v>
      </c>
      <c r="E145" s="121">
        <f>D145/C145</f>
        <v>0.5266427622483794</v>
      </c>
      <c r="F145" s="120">
        <f>F5+F18+F19+F32+F44+F70+F74+F84+F89+F95+F126+F75+F140+F141+F136</f>
        <v>46179</v>
      </c>
      <c r="G145" s="122">
        <f>G5+G18+G19+G32+G44+G70+G74+G84+G89+G95+G126+G75+G140+G141+G136</f>
        <v>1084875</v>
      </c>
      <c r="H145" s="217">
        <v>33</v>
      </c>
      <c r="I145" s="218">
        <v>2.5</v>
      </c>
      <c r="J145" s="218">
        <v>6</v>
      </c>
      <c r="K145" s="219">
        <v>35</v>
      </c>
      <c r="L145" s="218">
        <v>29</v>
      </c>
      <c r="M145" s="218">
        <v>22</v>
      </c>
      <c r="N145" s="218">
        <v>10</v>
      </c>
      <c r="O145" s="218">
        <v>30.5</v>
      </c>
      <c r="P145" s="220">
        <v>2</v>
      </c>
      <c r="R145" s="118" t="s">
        <v>136</v>
      </c>
      <c r="S145" s="217">
        <f>S5+S18+S19+S32+S44+S70+S74+S84+S89+S95+S126+S75+S140+S141+S136</f>
        <v>452</v>
      </c>
      <c r="T145" s="218">
        <f>T5+T18+T19+T32+T44+T70+T74+T84+T89+T95+T126+T75+T140+T141+T136</f>
        <v>1835231</v>
      </c>
      <c r="U145" s="218">
        <f>U5+U18+U19+U32+U44+U70+U74+U84+U89+U95+U126+U75+U140+U141+U136</f>
        <v>874646</v>
      </c>
      <c r="V145" s="221">
        <f>U145/T145</f>
        <v>0.4765863261900001</v>
      </c>
      <c r="W145" s="218">
        <f>W5+W18+W19+W32+W44+W70+W74+W84+W89+W95+W126+W75+W140+W141+W136</f>
        <v>26362</v>
      </c>
      <c r="X145" s="220">
        <f>X5+X18+X19+X32+X44+X70+X74+X84+X89+X95+X126+X75+X140+X141+X136</f>
        <v>839197</v>
      </c>
      <c r="Y145" s="323">
        <f aca="true" t="shared" si="18" ref="Y145:AG145">H145/$S145</f>
        <v>0.07300884955752213</v>
      </c>
      <c r="Z145" s="323">
        <f t="shared" si="18"/>
        <v>0.0055309734513274336</v>
      </c>
      <c r="AA145" s="323">
        <f t="shared" si="18"/>
        <v>0.01327433628318584</v>
      </c>
      <c r="AB145" s="324">
        <f t="shared" si="18"/>
        <v>0.07743362831858407</v>
      </c>
      <c r="AC145" s="323">
        <f t="shared" si="18"/>
        <v>0.06415929203539823</v>
      </c>
      <c r="AD145" s="323">
        <f t="shared" si="18"/>
        <v>0.048672566371681415</v>
      </c>
      <c r="AE145" s="323">
        <f t="shared" si="18"/>
        <v>0.022123893805309734</v>
      </c>
      <c r="AF145" s="323">
        <f t="shared" si="18"/>
        <v>0.06747787610619468</v>
      </c>
      <c r="AG145" s="323">
        <f t="shared" si="18"/>
        <v>0.004424778761061947</v>
      </c>
    </row>
    <row r="146" ht="8.25" customHeight="1"/>
    <row r="147" spans="22:33" ht="15" hidden="1">
      <c r="V147" s="694" t="s">
        <v>125</v>
      </c>
      <c r="W147" s="694"/>
      <c r="X147" s="694"/>
      <c r="Y147" s="325">
        <f aca="true" t="shared" si="19" ref="Y147:AG147">Y145/$G145</f>
        <v>6.729701537736801E-08</v>
      </c>
      <c r="Z147" s="325">
        <f t="shared" si="19"/>
        <v>5.098258740709698E-09</v>
      </c>
      <c r="AA147" s="325">
        <f t="shared" si="19"/>
        <v>1.2235820977703276E-08</v>
      </c>
      <c r="AB147" s="326">
        <f t="shared" si="19"/>
        <v>7.137562236993577E-08</v>
      </c>
      <c r="AC147" s="325">
        <f t="shared" si="19"/>
        <v>5.91398013922325E-08</v>
      </c>
      <c r="AD147" s="325">
        <f t="shared" si="19"/>
        <v>4.4864676918245344E-08</v>
      </c>
      <c r="AE147" s="325">
        <f t="shared" si="19"/>
        <v>2.0393034962838792E-08</v>
      </c>
      <c r="AF147" s="325">
        <f t="shared" si="19"/>
        <v>6.219875663665831E-08</v>
      </c>
      <c r="AG147" s="325">
        <f t="shared" si="19"/>
        <v>4.078606992567758E-09</v>
      </c>
    </row>
    <row r="148" ht="6.75" customHeight="1" hidden="1" thickBot="1"/>
    <row r="149" spans="1:33" ht="15.75" hidden="1" thickBot="1">
      <c r="A149" s="265" t="s">
        <v>138</v>
      </c>
      <c r="B149" s="226"/>
      <c r="C149" s="227">
        <v>91795</v>
      </c>
      <c r="D149" s="227">
        <v>49600</v>
      </c>
      <c r="E149" s="228">
        <f>D149/C149</f>
        <v>0.540334440873686</v>
      </c>
      <c r="F149" s="227">
        <f>D149-G149</f>
        <v>216</v>
      </c>
      <c r="G149" s="229">
        <v>49384</v>
      </c>
      <c r="H149" s="232"/>
      <c r="I149" s="232"/>
      <c r="J149" s="232"/>
      <c r="K149" s="269"/>
      <c r="L149" s="232"/>
      <c r="M149" s="232"/>
      <c r="N149" s="232"/>
      <c r="O149" s="232"/>
      <c r="P149" s="232"/>
      <c r="R149" s="265" t="s">
        <v>138</v>
      </c>
      <c r="S149" s="226"/>
      <c r="T149" s="227">
        <v>91795</v>
      </c>
      <c r="U149" s="227">
        <v>49600</v>
      </c>
      <c r="V149" s="228">
        <f>U149/T149</f>
        <v>0.540334440873686</v>
      </c>
      <c r="W149" s="227">
        <f>U149-X149</f>
        <v>216</v>
      </c>
      <c r="X149" s="229">
        <v>49384</v>
      </c>
      <c r="Y149" s="327"/>
      <c r="Z149" s="327"/>
      <c r="AA149" s="327"/>
      <c r="AB149" s="328"/>
      <c r="AC149" s="327"/>
      <c r="AD149" s="327"/>
      <c r="AE149" s="327"/>
      <c r="AF149" s="327"/>
      <c r="AG149" s="327"/>
    </row>
    <row r="150" spans="1:33" ht="15.75" hidden="1" thickBot="1">
      <c r="A150" s="266" t="s">
        <v>139</v>
      </c>
      <c r="B150" s="230"/>
      <c r="C150" s="231">
        <f>C151-C149</f>
        <v>47740</v>
      </c>
      <c r="D150" s="231">
        <f>D151-D149</f>
        <v>31292</v>
      </c>
      <c r="E150" s="232">
        <f>D150/C150</f>
        <v>0.6554671135316297</v>
      </c>
      <c r="F150" s="231">
        <f>D150-G150</f>
        <v>1719</v>
      </c>
      <c r="G150" s="233">
        <f>G151-G149</f>
        <v>29573</v>
      </c>
      <c r="H150" s="232"/>
      <c r="I150" s="232"/>
      <c r="J150" s="232"/>
      <c r="K150" s="269"/>
      <c r="L150" s="232"/>
      <c r="M150" s="232"/>
      <c r="N150" s="232"/>
      <c r="O150" s="232"/>
      <c r="P150" s="232"/>
      <c r="R150" s="266" t="s">
        <v>139</v>
      </c>
      <c r="S150" s="230"/>
      <c r="T150" s="231">
        <f>T151-T149</f>
        <v>47740</v>
      </c>
      <c r="U150" s="231">
        <f>U151-U149</f>
        <v>31292</v>
      </c>
      <c r="V150" s="232">
        <f>U150/T150</f>
        <v>0.6554671135316297</v>
      </c>
      <c r="W150" s="231">
        <f>U150-X150</f>
        <v>1719</v>
      </c>
      <c r="X150" s="233">
        <f>X151-X149</f>
        <v>29573</v>
      </c>
      <c r="Y150" s="327"/>
      <c r="Z150" s="327"/>
      <c r="AA150" s="327"/>
      <c r="AB150" s="328"/>
      <c r="AC150" s="327"/>
      <c r="AD150" s="327"/>
      <c r="AE150" s="327"/>
      <c r="AF150" s="327"/>
      <c r="AG150" s="327"/>
    </row>
    <row r="151" spans="1:33" ht="15.75" hidden="1" thickBot="1">
      <c r="A151" s="256" t="s">
        <v>140</v>
      </c>
      <c r="B151" s="222"/>
      <c r="C151" s="223">
        <v>139535</v>
      </c>
      <c r="D151" s="223">
        <v>80892</v>
      </c>
      <c r="E151" s="224">
        <f>D151/C151</f>
        <v>0.5797255168954026</v>
      </c>
      <c r="F151" s="223"/>
      <c r="G151" s="225">
        <v>78957</v>
      </c>
      <c r="H151" s="224"/>
      <c r="I151" s="224"/>
      <c r="J151" s="224"/>
      <c r="K151" s="270"/>
      <c r="L151" s="224"/>
      <c r="M151" s="224"/>
      <c r="N151" s="224"/>
      <c r="O151" s="224"/>
      <c r="P151" s="224"/>
      <c r="R151" s="256" t="s">
        <v>140</v>
      </c>
      <c r="S151" s="222"/>
      <c r="T151" s="223">
        <v>139535</v>
      </c>
      <c r="U151" s="223">
        <v>80892</v>
      </c>
      <c r="V151" s="224">
        <f>U151/T151</f>
        <v>0.5797255168954026</v>
      </c>
      <c r="W151" s="223"/>
      <c r="X151" s="225">
        <v>78957</v>
      </c>
      <c r="Y151" s="329"/>
      <c r="Z151" s="329"/>
      <c r="AA151" s="329"/>
      <c r="AB151" s="330"/>
      <c r="AC151" s="329"/>
      <c r="AD151" s="329"/>
      <c r="AE151" s="329"/>
      <c r="AF151" s="329"/>
      <c r="AG151" s="329"/>
    </row>
    <row r="152" ht="8.25" customHeight="1" hidden="1">
      <c r="K152" s="268"/>
    </row>
    <row r="153" ht="8.25" customHeight="1" hidden="1" thickBot="1">
      <c r="K153" s="268"/>
    </row>
    <row r="154" spans="1:33" ht="29.25" customHeight="1" hidden="1" thickBot="1">
      <c r="A154" s="12"/>
      <c r="B154" s="257" t="s">
        <v>1</v>
      </c>
      <c r="C154" s="696" t="s">
        <v>2</v>
      </c>
      <c r="D154" s="696" t="s">
        <v>3</v>
      </c>
      <c r="E154" s="697" t="s">
        <v>4</v>
      </c>
      <c r="F154" s="696" t="s">
        <v>5</v>
      </c>
      <c r="G154" s="698" t="s">
        <v>6</v>
      </c>
      <c r="H154" s="680" t="s">
        <v>7</v>
      </c>
      <c r="I154" s="680"/>
      <c r="J154" s="680"/>
      <c r="K154" s="680"/>
      <c r="L154" s="680"/>
      <c r="M154" s="680"/>
      <c r="N154" s="680"/>
      <c r="O154" s="680"/>
      <c r="P154" s="680"/>
      <c r="R154" s="12"/>
      <c r="S154" s="257" t="s">
        <v>1</v>
      </c>
      <c r="T154" s="696" t="s">
        <v>2</v>
      </c>
      <c r="U154" s="696" t="s">
        <v>3</v>
      </c>
      <c r="V154" s="697" t="s">
        <v>4</v>
      </c>
      <c r="W154" s="696" t="s">
        <v>5</v>
      </c>
      <c r="X154" s="698" t="s">
        <v>6</v>
      </c>
      <c r="Y154" s="691" t="s">
        <v>7</v>
      </c>
      <c r="Z154" s="692"/>
      <c r="AA154" s="692"/>
      <c r="AB154" s="692"/>
      <c r="AC154" s="692"/>
      <c r="AD154" s="692"/>
      <c r="AE154" s="692"/>
      <c r="AF154" s="692"/>
      <c r="AG154" s="693"/>
    </row>
    <row r="155" spans="1:33" ht="29.25" customHeight="1" hidden="1" thickBot="1">
      <c r="A155" s="12"/>
      <c r="B155" s="257"/>
      <c r="C155" s="696"/>
      <c r="D155" s="696"/>
      <c r="E155" s="697"/>
      <c r="F155" s="696"/>
      <c r="G155" s="698"/>
      <c r="H155" s="13" t="s">
        <v>8</v>
      </c>
      <c r="I155" s="14" t="s">
        <v>9</v>
      </c>
      <c r="J155" s="14" t="s">
        <v>10</v>
      </c>
      <c r="K155" s="267" t="s">
        <v>11</v>
      </c>
      <c r="L155" s="14" t="s">
        <v>12</v>
      </c>
      <c r="M155" s="14" t="s">
        <v>13</v>
      </c>
      <c r="N155" s="14" t="s">
        <v>14</v>
      </c>
      <c r="O155" s="14" t="s">
        <v>15</v>
      </c>
      <c r="P155" s="16" t="s">
        <v>16</v>
      </c>
      <c r="R155" s="12"/>
      <c r="S155" s="257"/>
      <c r="T155" s="701"/>
      <c r="U155" s="701"/>
      <c r="V155" s="702"/>
      <c r="W155" s="701"/>
      <c r="X155" s="703"/>
      <c r="Y155" s="286" t="s">
        <v>8</v>
      </c>
      <c r="Z155" s="287" t="s">
        <v>9</v>
      </c>
      <c r="AA155" s="287" t="s">
        <v>10</v>
      </c>
      <c r="AB155" s="288" t="s">
        <v>11</v>
      </c>
      <c r="AC155" s="287" t="s">
        <v>12</v>
      </c>
      <c r="AD155" s="287" t="s">
        <v>13</v>
      </c>
      <c r="AE155" s="287" t="s">
        <v>14</v>
      </c>
      <c r="AF155" s="287" t="s">
        <v>15</v>
      </c>
      <c r="AG155" s="289" t="s">
        <v>16</v>
      </c>
    </row>
    <row r="156" spans="1:33" ht="29.25" customHeight="1" hidden="1" thickBot="1">
      <c r="A156" s="118" t="s">
        <v>137</v>
      </c>
      <c r="B156" s="217">
        <f>B145+B151</f>
        <v>452</v>
      </c>
      <c r="C156" s="218">
        <f aca="true" t="shared" si="20" ref="C156:P156">C145+C151</f>
        <v>2290044</v>
      </c>
      <c r="D156" s="218">
        <f t="shared" si="20"/>
        <v>1213442</v>
      </c>
      <c r="E156" s="221">
        <f t="shared" si="20"/>
        <v>1.106368279143782</v>
      </c>
      <c r="F156" s="218">
        <f t="shared" si="20"/>
        <v>46179</v>
      </c>
      <c r="G156" s="220">
        <f t="shared" si="20"/>
        <v>1163832</v>
      </c>
      <c r="H156" s="217">
        <f t="shared" si="20"/>
        <v>33</v>
      </c>
      <c r="I156" s="218">
        <f t="shared" si="20"/>
        <v>2.5</v>
      </c>
      <c r="J156" s="218">
        <f t="shared" si="20"/>
        <v>6</v>
      </c>
      <c r="K156" s="219">
        <f t="shared" si="20"/>
        <v>35</v>
      </c>
      <c r="L156" s="218">
        <f>L145+L151</f>
        <v>29</v>
      </c>
      <c r="M156" s="218">
        <f t="shared" si="20"/>
        <v>22</v>
      </c>
      <c r="N156" s="218">
        <f t="shared" si="20"/>
        <v>10</v>
      </c>
      <c r="O156" s="218">
        <f t="shared" si="20"/>
        <v>30.5</v>
      </c>
      <c r="P156" s="220">
        <f t="shared" si="20"/>
        <v>2</v>
      </c>
      <c r="R156" s="118" t="s">
        <v>137</v>
      </c>
      <c r="S156" s="217">
        <f aca="true" t="shared" si="21" ref="S156:X156">S145+S151</f>
        <v>452</v>
      </c>
      <c r="T156" s="218">
        <f t="shared" si="21"/>
        <v>1974766</v>
      </c>
      <c r="U156" s="218">
        <f t="shared" si="21"/>
        <v>955538</v>
      </c>
      <c r="V156" s="221">
        <f t="shared" si="21"/>
        <v>1.0563118430854028</v>
      </c>
      <c r="W156" s="218">
        <f t="shared" si="21"/>
        <v>26362</v>
      </c>
      <c r="X156" s="220">
        <f t="shared" si="21"/>
        <v>918154</v>
      </c>
      <c r="Y156" s="290">
        <f aca="true" t="shared" si="22" ref="Y156:AG156">H156/$S156</f>
        <v>0.07300884955752213</v>
      </c>
      <c r="Z156" s="290">
        <f t="shared" si="22"/>
        <v>0.0055309734513274336</v>
      </c>
      <c r="AA156" s="290">
        <f t="shared" si="22"/>
        <v>0.01327433628318584</v>
      </c>
      <c r="AB156" s="291">
        <f t="shared" si="22"/>
        <v>0.07743362831858407</v>
      </c>
      <c r="AC156" s="290">
        <f t="shared" si="22"/>
        <v>0.06415929203539823</v>
      </c>
      <c r="AD156" s="290">
        <f t="shared" si="22"/>
        <v>0.048672566371681415</v>
      </c>
      <c r="AE156" s="290">
        <f t="shared" si="22"/>
        <v>0.022123893805309734</v>
      </c>
      <c r="AF156" s="290">
        <f t="shared" si="22"/>
        <v>0.06747787610619468</v>
      </c>
      <c r="AG156" s="290">
        <f t="shared" si="22"/>
        <v>0.004424778761061947</v>
      </c>
    </row>
    <row r="157" ht="15.75" hidden="1" thickBot="1">
      <c r="K157" s="268"/>
    </row>
    <row r="158" spans="5:33" ht="15.75" hidden="1" thickBot="1">
      <c r="E158" s="694" t="s">
        <v>125</v>
      </c>
      <c r="F158" s="694"/>
      <c r="G158" s="694"/>
      <c r="H158" s="221">
        <f aca="true" t="shared" si="23" ref="H158:P158">H156/$G156</f>
        <v>2.8354607881549913E-05</v>
      </c>
      <c r="I158" s="221">
        <f t="shared" si="23"/>
        <v>2.148076354662872E-06</v>
      </c>
      <c r="J158" s="221">
        <f t="shared" si="23"/>
        <v>5.155383251190893E-06</v>
      </c>
      <c r="K158" s="271">
        <f t="shared" si="23"/>
        <v>3.007306896528021E-05</v>
      </c>
      <c r="L158" s="221">
        <f t="shared" si="23"/>
        <v>2.491768571408932E-05</v>
      </c>
      <c r="M158" s="221">
        <f t="shared" si="23"/>
        <v>1.8903071921033275E-05</v>
      </c>
      <c r="N158" s="221">
        <f t="shared" si="23"/>
        <v>8.592305418651488E-06</v>
      </c>
      <c r="O158" s="221">
        <f t="shared" si="23"/>
        <v>2.620653152688704E-05</v>
      </c>
      <c r="P158" s="221">
        <f t="shared" si="23"/>
        <v>1.718461083730298E-06</v>
      </c>
      <c r="V158" s="694" t="s">
        <v>125</v>
      </c>
      <c r="W158" s="694"/>
      <c r="X158" s="695"/>
      <c r="Y158" s="323">
        <f aca="true" t="shared" si="24" ref="Y158:AG158">Y156/$G156</f>
        <v>6.273143336626087E-08</v>
      </c>
      <c r="Z158" s="323">
        <f t="shared" si="24"/>
        <v>4.752381315625824E-09</v>
      </c>
      <c r="AA158" s="323">
        <f t="shared" si="24"/>
        <v>1.1405715157501976E-08</v>
      </c>
      <c r="AB158" s="324">
        <f t="shared" si="24"/>
        <v>6.653333841876152E-08</v>
      </c>
      <c r="AC158" s="323">
        <f t="shared" si="24"/>
        <v>5.5127623261259555E-08</v>
      </c>
      <c r="AD158" s="323">
        <f t="shared" si="24"/>
        <v>4.1820955577507245E-08</v>
      </c>
      <c r="AE158" s="323">
        <f t="shared" si="24"/>
        <v>1.9009525262503296E-08</v>
      </c>
      <c r="AF158" s="323">
        <f t="shared" si="24"/>
        <v>5.797905205063504E-08</v>
      </c>
      <c r="AG158" s="323">
        <f t="shared" si="24"/>
        <v>3.801905052500659E-09</v>
      </c>
    </row>
    <row r="159" spans="11:18" ht="15" hidden="1">
      <c r="K159" s="268"/>
      <c r="R159" s="2"/>
    </row>
    <row r="160" ht="15" hidden="1"/>
    <row r="161" ht="15" hidden="1"/>
  </sheetData>
  <sheetProtection selectLockedCells="1" selectUnlockedCells="1"/>
  <mergeCells count="140">
    <mergeCell ref="R97:AG97"/>
    <mergeCell ref="Y79:AG79"/>
    <mergeCell ref="X79:X80"/>
    <mergeCell ref="W79:W80"/>
    <mergeCell ref="V79:V80"/>
    <mergeCell ref="U79:U80"/>
    <mergeCell ref="T79:T80"/>
    <mergeCell ref="S79:S80"/>
    <mergeCell ref="R46:AG46"/>
    <mergeCell ref="Y35:AG35"/>
    <mergeCell ref="T35:T36"/>
    <mergeCell ref="S35:S36"/>
    <mergeCell ref="X35:X36"/>
    <mergeCell ref="W35:W36"/>
    <mergeCell ref="V35:V36"/>
    <mergeCell ref="U35:U36"/>
    <mergeCell ref="H138:P138"/>
    <mergeCell ref="B143:B144"/>
    <mergeCell ref="C143:C144"/>
    <mergeCell ref="D143:D144"/>
    <mergeCell ref="E143:E144"/>
    <mergeCell ref="F143:F144"/>
    <mergeCell ref="G143:G144"/>
    <mergeCell ref="H143:P143"/>
    <mergeCell ref="B138:B139"/>
    <mergeCell ref="C138:C139"/>
    <mergeCell ref="D138:D139"/>
    <mergeCell ref="E138:E139"/>
    <mergeCell ref="F138:F139"/>
    <mergeCell ref="G138:G139"/>
    <mergeCell ref="A128:P128"/>
    <mergeCell ref="B130:B131"/>
    <mergeCell ref="C130:C131"/>
    <mergeCell ref="D130:D131"/>
    <mergeCell ref="E130:E131"/>
    <mergeCell ref="F130:F131"/>
    <mergeCell ref="G130:G131"/>
    <mergeCell ref="H130:P130"/>
    <mergeCell ref="A97:P97"/>
    <mergeCell ref="B99:B100"/>
    <mergeCell ref="C99:C100"/>
    <mergeCell ref="D99:D100"/>
    <mergeCell ref="E99:E100"/>
    <mergeCell ref="F99:F100"/>
    <mergeCell ref="G99:G100"/>
    <mergeCell ref="H99:P99"/>
    <mergeCell ref="A77:P77"/>
    <mergeCell ref="B79:B80"/>
    <mergeCell ref="C79:C80"/>
    <mergeCell ref="D79:D80"/>
    <mergeCell ref="E79:E80"/>
    <mergeCell ref="F79:F80"/>
    <mergeCell ref="G79:G80"/>
    <mergeCell ref="H79:P79"/>
    <mergeCell ref="A46:P46"/>
    <mergeCell ref="B48:B49"/>
    <mergeCell ref="C48:C49"/>
    <mergeCell ref="D48:D49"/>
    <mergeCell ref="E48:E49"/>
    <mergeCell ref="F48:F49"/>
    <mergeCell ref="G48:G49"/>
    <mergeCell ref="H48:P48"/>
    <mergeCell ref="A33:P33"/>
    <mergeCell ref="B35:B36"/>
    <mergeCell ref="C35:C36"/>
    <mergeCell ref="D35:D36"/>
    <mergeCell ref="E35:E36"/>
    <mergeCell ref="F35:F36"/>
    <mergeCell ref="G35:G36"/>
    <mergeCell ref="H35:P35"/>
    <mergeCell ref="A1:P1"/>
    <mergeCell ref="B3:B4"/>
    <mergeCell ref="C3:C4"/>
    <mergeCell ref="D3:D4"/>
    <mergeCell ref="E3:E4"/>
    <mergeCell ref="F3:F4"/>
    <mergeCell ref="G3:G4"/>
    <mergeCell ref="H3:P3"/>
    <mergeCell ref="R1:AG1"/>
    <mergeCell ref="S3:S4"/>
    <mergeCell ref="T3:T4"/>
    <mergeCell ref="U3:U4"/>
    <mergeCell ref="V3:V4"/>
    <mergeCell ref="W3:W4"/>
    <mergeCell ref="X3:X4"/>
    <mergeCell ref="Y3:AG3"/>
    <mergeCell ref="R77:AG77"/>
    <mergeCell ref="Y48:AG48"/>
    <mergeCell ref="T48:T49"/>
    <mergeCell ref="S48:S49"/>
    <mergeCell ref="X48:X49"/>
    <mergeCell ref="W48:W49"/>
    <mergeCell ref="V48:V49"/>
    <mergeCell ref="U48:U49"/>
    <mergeCell ref="R33:AG33"/>
    <mergeCell ref="X130:X131"/>
    <mergeCell ref="Y130:AG130"/>
    <mergeCell ref="R98:AG98"/>
    <mergeCell ref="S99:S100"/>
    <mergeCell ref="T99:T100"/>
    <mergeCell ref="U99:U100"/>
    <mergeCell ref="V99:V100"/>
    <mergeCell ref="W99:W100"/>
    <mergeCell ref="X99:X100"/>
    <mergeCell ref="Y99:AG99"/>
    <mergeCell ref="U138:U139"/>
    <mergeCell ref="V138:V139"/>
    <mergeCell ref="W138:W139"/>
    <mergeCell ref="X138:X139"/>
    <mergeCell ref="R128:AG128"/>
    <mergeCell ref="S130:S131"/>
    <mergeCell ref="T130:T131"/>
    <mergeCell ref="U130:U131"/>
    <mergeCell ref="V130:V131"/>
    <mergeCell ref="W130:W131"/>
    <mergeCell ref="Y138:AG138"/>
    <mergeCell ref="S143:S144"/>
    <mergeCell ref="T143:T144"/>
    <mergeCell ref="U143:U144"/>
    <mergeCell ref="V143:V144"/>
    <mergeCell ref="W143:W144"/>
    <mergeCell ref="X143:X144"/>
    <mergeCell ref="Y143:AG143"/>
    <mergeCell ref="S138:S139"/>
    <mergeCell ref="T138:T139"/>
    <mergeCell ref="V147:X147"/>
    <mergeCell ref="T154:T155"/>
    <mergeCell ref="U154:U155"/>
    <mergeCell ref="V154:V155"/>
    <mergeCell ref="W154:W155"/>
    <mergeCell ref="X154:X155"/>
    <mergeCell ref="Y154:AG154"/>
    <mergeCell ref="V158:X158"/>
    <mergeCell ref="C154:C155"/>
    <mergeCell ref="D154:D155"/>
    <mergeCell ref="E154:E155"/>
    <mergeCell ref="F154:F155"/>
    <mergeCell ref="G154:G155"/>
    <mergeCell ref="H154:P154"/>
    <mergeCell ref="E158:G158"/>
  </mergeCells>
  <printOptions/>
  <pageMargins left="0.08" right="0.03958333333333333" top="0.21" bottom="0.11805555555555555" header="0.62" footer="0.11805555555555555"/>
  <pageSetup horizontalDpi="300" verticalDpi="300" orientation="landscape" paperSize="9" r:id="rId1"/>
  <headerFooter alignWithMargins="0">
    <oddFooter>&amp;C&amp;"-,Gras"&amp;P/&amp;N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29"/>
  <sheetViews>
    <sheetView zoomScalePageLayoutView="0" workbookViewId="0" topLeftCell="A1">
      <selection activeCell="S22" sqref="S22"/>
    </sheetView>
  </sheetViews>
  <sheetFormatPr defaultColWidth="11.421875" defaultRowHeight="15"/>
  <cols>
    <col min="1" max="1" width="35.8515625" style="1" customWidth="1"/>
    <col min="2" max="4" width="7.140625" style="2" customWidth="1"/>
    <col min="5" max="5" width="11.28125" style="3" customWidth="1"/>
    <col min="6" max="6" width="8.28125" style="2" customWidth="1"/>
    <col min="7" max="7" width="8.7109375" style="2" customWidth="1"/>
    <col min="8" max="8" width="6.7109375" style="2" customWidth="1"/>
    <col min="9" max="9" width="6.00390625" style="2" customWidth="1"/>
    <col min="10" max="10" width="6.7109375" style="2" customWidth="1"/>
    <col min="11" max="11" width="6.7109375" style="4" customWidth="1"/>
    <col min="12" max="13" width="6.7109375" style="2" customWidth="1"/>
    <col min="14" max="14" width="6.8515625" style="2" customWidth="1"/>
    <col min="15" max="15" width="6.7109375" style="2" customWidth="1"/>
    <col min="16" max="16" width="6.00390625" style="2" customWidth="1"/>
    <col min="17" max="16384" width="11.421875" style="2" customWidth="1"/>
  </cols>
  <sheetData>
    <row r="1" spans="1:16" s="6" customFormat="1" ht="26.25" customHeight="1">
      <c r="A1" s="677" t="s">
        <v>128</v>
      </c>
      <c r="B1" s="677"/>
      <c r="C1" s="677"/>
      <c r="D1" s="677"/>
      <c r="E1" s="677"/>
      <c r="F1" s="677"/>
      <c r="G1" s="677"/>
      <c r="H1" s="677"/>
      <c r="I1" s="677"/>
      <c r="J1" s="677"/>
      <c r="K1" s="677"/>
      <c r="L1" s="677"/>
      <c r="M1" s="677"/>
      <c r="N1" s="677"/>
      <c r="O1" s="677"/>
      <c r="P1" s="677"/>
    </row>
    <row r="2" spans="1:16" s="6" customFormat="1" ht="11.25" customHeight="1">
      <c r="A2" s="7"/>
      <c r="B2" s="5"/>
      <c r="C2" s="5"/>
      <c r="D2" s="5"/>
      <c r="E2" s="8"/>
      <c r="F2" s="5"/>
      <c r="G2" s="5"/>
      <c r="H2" s="5"/>
      <c r="I2" s="5"/>
      <c r="J2" s="5"/>
      <c r="K2" s="9"/>
      <c r="L2" s="5"/>
      <c r="M2" s="5"/>
      <c r="N2" s="5"/>
      <c r="O2" s="5"/>
      <c r="P2" s="5"/>
    </row>
    <row r="3" spans="1:17" s="11" customFormat="1" ht="21.75" customHeight="1">
      <c r="A3" s="12"/>
      <c r="B3" s="705" t="s">
        <v>1</v>
      </c>
      <c r="C3" s="699" t="s">
        <v>2</v>
      </c>
      <c r="D3" s="699" t="s">
        <v>3</v>
      </c>
      <c r="E3" s="707" t="s">
        <v>4</v>
      </c>
      <c r="F3" s="699" t="s">
        <v>5</v>
      </c>
      <c r="G3" s="709" t="s">
        <v>6</v>
      </c>
      <c r="H3" s="680" t="s">
        <v>127</v>
      </c>
      <c r="I3" s="680"/>
      <c r="J3" s="680"/>
      <c r="K3" s="680"/>
      <c r="L3" s="680"/>
      <c r="M3" s="680"/>
      <c r="N3" s="680"/>
      <c r="O3" s="680"/>
      <c r="P3" s="680"/>
      <c r="Q3" s="6"/>
    </row>
    <row r="4" spans="1:17" s="11" customFormat="1" ht="21.75" customHeight="1">
      <c r="A4" s="12"/>
      <c r="B4" s="705"/>
      <c r="C4" s="699"/>
      <c r="D4" s="699"/>
      <c r="E4" s="707"/>
      <c r="F4" s="699"/>
      <c r="G4" s="709"/>
      <c r="H4" s="13" t="s">
        <v>8</v>
      </c>
      <c r="I4" s="14" t="s">
        <v>9</v>
      </c>
      <c r="J4" s="14" t="s">
        <v>10</v>
      </c>
      <c r="K4" s="15" t="s">
        <v>11</v>
      </c>
      <c r="L4" s="14" t="s">
        <v>12</v>
      </c>
      <c r="M4" s="14" t="s">
        <v>13</v>
      </c>
      <c r="N4" s="14" t="s">
        <v>14</v>
      </c>
      <c r="O4" s="14" t="s">
        <v>15</v>
      </c>
      <c r="P4" s="16" t="s">
        <v>16</v>
      </c>
      <c r="Q4" s="6"/>
    </row>
    <row r="5" spans="1:16" ht="15">
      <c r="A5" s="133" t="s">
        <v>17</v>
      </c>
      <c r="B5" s="134">
        <v>20</v>
      </c>
      <c r="C5" s="135">
        <v>17693</v>
      </c>
      <c r="D5" s="135">
        <v>7575</v>
      </c>
      <c r="E5" s="136">
        <v>0.4281354207878822</v>
      </c>
      <c r="F5" s="135">
        <v>123</v>
      </c>
      <c r="G5" s="137">
        <v>7450</v>
      </c>
      <c r="H5" s="138">
        <v>9</v>
      </c>
      <c r="I5" s="139">
        <v>1</v>
      </c>
      <c r="J5" s="139"/>
      <c r="K5" s="140">
        <v>3</v>
      </c>
      <c r="L5" s="139">
        <v>1</v>
      </c>
      <c r="M5" s="139">
        <v>1</v>
      </c>
      <c r="N5" s="139"/>
      <c r="O5" s="139">
        <v>4</v>
      </c>
      <c r="P5" s="141">
        <v>1</v>
      </c>
    </row>
    <row r="6" spans="1:16" ht="15">
      <c r="A6" s="142" t="s">
        <v>31</v>
      </c>
      <c r="B6" s="143">
        <v>15</v>
      </c>
      <c r="C6" s="144">
        <v>23777</v>
      </c>
      <c r="D6" s="144">
        <v>13709</v>
      </c>
      <c r="E6" s="145">
        <v>0.5766</v>
      </c>
      <c r="F6" s="144">
        <v>418</v>
      </c>
      <c r="G6" s="146">
        <v>12969</v>
      </c>
      <c r="H6" s="147">
        <v>3</v>
      </c>
      <c r="I6" s="148"/>
      <c r="J6" s="148"/>
      <c r="K6" s="149">
        <v>7</v>
      </c>
      <c r="L6" s="148">
        <v>1</v>
      </c>
      <c r="M6" s="148">
        <v>1</v>
      </c>
      <c r="N6" s="148">
        <v>2</v>
      </c>
      <c r="O6" s="148">
        <v>1</v>
      </c>
      <c r="P6" s="150"/>
    </row>
    <row r="7" spans="1:16" ht="22.5">
      <c r="A7" s="151" t="s">
        <v>43</v>
      </c>
      <c r="B7" s="152">
        <v>9</v>
      </c>
      <c r="C7" s="153">
        <v>1636</v>
      </c>
      <c r="D7" s="153">
        <v>1162</v>
      </c>
      <c r="E7" s="154">
        <v>0.7102689486552567</v>
      </c>
      <c r="F7" s="153">
        <v>63</v>
      </c>
      <c r="G7" s="155">
        <v>1099</v>
      </c>
      <c r="H7" s="156">
        <v>3</v>
      </c>
      <c r="I7" s="157"/>
      <c r="J7" s="157"/>
      <c r="K7" s="158">
        <v>2</v>
      </c>
      <c r="L7" s="157">
        <v>4</v>
      </c>
      <c r="M7" s="157"/>
      <c r="N7" s="157"/>
      <c r="O7" s="157"/>
      <c r="P7" s="159"/>
    </row>
    <row r="8" spans="1:16" ht="15">
      <c r="A8" s="142" t="s">
        <v>79</v>
      </c>
      <c r="B8" s="160">
        <v>15</v>
      </c>
      <c r="C8" s="161">
        <v>273479</v>
      </c>
      <c r="D8" s="161">
        <v>82768</v>
      </c>
      <c r="E8" s="162">
        <v>0.30264846660986766</v>
      </c>
      <c r="F8" s="161">
        <v>3531</v>
      </c>
      <c r="G8" s="163">
        <v>79237</v>
      </c>
      <c r="H8" s="73">
        <v>3</v>
      </c>
      <c r="I8" s="74"/>
      <c r="J8" s="74"/>
      <c r="K8" s="77">
        <v>3</v>
      </c>
      <c r="L8" s="74">
        <v>1</v>
      </c>
      <c r="M8" s="74">
        <v>4</v>
      </c>
      <c r="N8" s="74"/>
      <c r="O8" s="74">
        <v>4</v>
      </c>
      <c r="P8" s="76"/>
    </row>
    <row r="9" spans="1:16" ht="15">
      <c r="A9" s="142" t="s">
        <v>80</v>
      </c>
      <c r="B9" s="143">
        <v>15</v>
      </c>
      <c r="C9" s="144">
        <v>167036</v>
      </c>
      <c r="D9" s="144">
        <v>133012</v>
      </c>
      <c r="E9" s="145">
        <v>0.7963073828396274</v>
      </c>
      <c r="F9" s="161">
        <v>4203</v>
      </c>
      <c r="G9" s="146">
        <v>128809</v>
      </c>
      <c r="H9" s="147">
        <v>1</v>
      </c>
      <c r="I9" s="148"/>
      <c r="J9" s="148">
        <v>5</v>
      </c>
      <c r="K9" s="149"/>
      <c r="L9" s="148">
        <v>8</v>
      </c>
      <c r="M9" s="148"/>
      <c r="N9" s="148"/>
      <c r="O9" s="148">
        <v>1</v>
      </c>
      <c r="P9" s="150"/>
    </row>
    <row r="10" spans="1:16" ht="15">
      <c r="A10" s="164" t="s">
        <v>91</v>
      </c>
      <c r="B10" s="165">
        <v>11</v>
      </c>
      <c r="C10" s="166">
        <v>28415</v>
      </c>
      <c r="D10" s="166">
        <v>18274</v>
      </c>
      <c r="E10" s="167">
        <v>0.592</v>
      </c>
      <c r="F10" s="166">
        <v>473</v>
      </c>
      <c r="G10" s="168">
        <v>17801</v>
      </c>
      <c r="H10" s="169">
        <v>1</v>
      </c>
      <c r="I10" s="170">
        <v>1</v>
      </c>
      <c r="J10" s="170">
        <v>1</v>
      </c>
      <c r="K10" s="171">
        <v>2</v>
      </c>
      <c r="L10" s="170">
        <v>2</v>
      </c>
      <c r="M10" s="170">
        <v>3</v>
      </c>
      <c r="N10" s="170"/>
      <c r="O10" s="170">
        <v>1</v>
      </c>
      <c r="P10" s="172"/>
    </row>
    <row r="11" spans="1:16" ht="38.25" customHeight="1">
      <c r="A11" s="118" t="s">
        <v>129</v>
      </c>
      <c r="B11" s="119">
        <f>SUM(B5:B10)</f>
        <v>85</v>
      </c>
      <c r="C11" s="120">
        <f>SUM(C5:C10)</f>
        <v>512036</v>
      </c>
      <c r="D11" s="120">
        <f>SUM(D5:D10)</f>
        <v>256500</v>
      </c>
      <c r="E11" s="173">
        <f>D11/C11</f>
        <v>0.5009413400620268</v>
      </c>
      <c r="F11" s="120">
        <f aca="true" t="shared" si="0" ref="F11:P11">SUM(F5:F10)</f>
        <v>8811</v>
      </c>
      <c r="G11" s="122">
        <f t="shared" si="0"/>
        <v>247365</v>
      </c>
      <c r="H11" s="119">
        <f t="shared" si="0"/>
        <v>20</v>
      </c>
      <c r="I11" s="120">
        <f t="shared" si="0"/>
        <v>2</v>
      </c>
      <c r="J11" s="120">
        <f t="shared" si="0"/>
        <v>6</v>
      </c>
      <c r="K11" s="120">
        <f t="shared" si="0"/>
        <v>17</v>
      </c>
      <c r="L11" s="120">
        <f t="shared" si="0"/>
        <v>17</v>
      </c>
      <c r="M11" s="120">
        <f t="shared" si="0"/>
        <v>9</v>
      </c>
      <c r="N11" s="120">
        <f t="shared" si="0"/>
        <v>2</v>
      </c>
      <c r="O11" s="120">
        <f t="shared" si="0"/>
        <v>11</v>
      </c>
      <c r="P11" s="123">
        <f t="shared" si="0"/>
        <v>1</v>
      </c>
    </row>
    <row r="12" spans="6:16" ht="15">
      <c r="F12" s="2" t="s">
        <v>125</v>
      </c>
      <c r="H12" s="174">
        <f aca="true" t="shared" si="1" ref="H12:P12">H11/85</f>
        <v>0.23529411764705882</v>
      </c>
      <c r="I12" s="173">
        <f t="shared" si="1"/>
        <v>0.023529411764705882</v>
      </c>
      <c r="J12" s="173">
        <f t="shared" si="1"/>
        <v>0.07058823529411765</v>
      </c>
      <c r="K12" s="173">
        <f t="shared" si="1"/>
        <v>0.2</v>
      </c>
      <c r="L12" s="173">
        <f t="shared" si="1"/>
        <v>0.2</v>
      </c>
      <c r="M12" s="173">
        <f t="shared" si="1"/>
        <v>0.10588235294117647</v>
      </c>
      <c r="N12" s="173">
        <f t="shared" si="1"/>
        <v>0.023529411764705882</v>
      </c>
      <c r="O12" s="173">
        <f t="shared" si="1"/>
        <v>0.12941176470588237</v>
      </c>
      <c r="P12" s="175">
        <f t="shared" si="1"/>
        <v>0.011764705882352941</v>
      </c>
    </row>
    <row r="15" spans="1:16" s="6" customFormat="1" ht="26.25" customHeight="1">
      <c r="A15" s="677" t="s">
        <v>130</v>
      </c>
      <c r="B15" s="677"/>
      <c r="C15" s="677"/>
      <c r="D15" s="677"/>
      <c r="E15" s="677"/>
      <c r="F15" s="677"/>
      <c r="G15" s="677"/>
      <c r="H15" s="677"/>
      <c r="I15" s="677"/>
      <c r="J15" s="677"/>
      <c r="K15" s="677"/>
      <c r="L15" s="677"/>
      <c r="M15" s="677"/>
      <c r="N15" s="677"/>
      <c r="O15" s="677"/>
      <c r="P15" s="677"/>
    </row>
    <row r="16" spans="1:16" s="6" customFormat="1" ht="11.25" customHeight="1">
      <c r="A16" s="7"/>
      <c r="B16" s="5"/>
      <c r="C16" s="5"/>
      <c r="D16" s="5"/>
      <c r="E16" s="8"/>
      <c r="F16" s="5"/>
      <c r="G16" s="5"/>
      <c r="H16" s="5"/>
      <c r="I16" s="5"/>
      <c r="J16" s="5"/>
      <c r="K16" s="9"/>
      <c r="L16" s="5"/>
      <c r="M16" s="5"/>
      <c r="N16" s="5"/>
      <c r="O16" s="5"/>
      <c r="P16" s="5"/>
    </row>
    <row r="17" spans="1:17" s="11" customFormat="1" ht="21.75" customHeight="1">
      <c r="A17" s="12"/>
      <c r="B17" s="705" t="s">
        <v>1</v>
      </c>
      <c r="C17" s="699" t="s">
        <v>2</v>
      </c>
      <c r="D17" s="699" t="s">
        <v>3</v>
      </c>
      <c r="E17" s="707" t="s">
        <v>4</v>
      </c>
      <c r="F17" s="699" t="s">
        <v>5</v>
      </c>
      <c r="G17" s="709" t="s">
        <v>6</v>
      </c>
      <c r="H17" s="680" t="s">
        <v>7</v>
      </c>
      <c r="I17" s="680"/>
      <c r="J17" s="680"/>
      <c r="K17" s="680"/>
      <c r="L17" s="680"/>
      <c r="M17" s="680"/>
      <c r="N17" s="680"/>
      <c r="O17" s="680"/>
      <c r="P17" s="680"/>
      <c r="Q17" s="6"/>
    </row>
    <row r="18" spans="1:17" s="11" customFormat="1" ht="21.75" customHeight="1">
      <c r="A18" s="12"/>
      <c r="B18" s="705"/>
      <c r="C18" s="699"/>
      <c r="D18" s="699"/>
      <c r="E18" s="707"/>
      <c r="F18" s="699"/>
      <c r="G18" s="709"/>
      <c r="H18" s="13" t="s">
        <v>8</v>
      </c>
      <c r="I18" s="14" t="s">
        <v>9</v>
      </c>
      <c r="J18" s="14" t="s">
        <v>10</v>
      </c>
      <c r="K18" s="15" t="s">
        <v>11</v>
      </c>
      <c r="L18" s="14" t="s">
        <v>12</v>
      </c>
      <c r="M18" s="14" t="s">
        <v>13</v>
      </c>
      <c r="N18" s="14" t="s">
        <v>14</v>
      </c>
      <c r="O18" s="14" t="s">
        <v>15</v>
      </c>
      <c r="P18" s="16" t="s">
        <v>16</v>
      </c>
      <c r="Q18" s="6"/>
    </row>
    <row r="19" spans="1:16" ht="15">
      <c r="A19" s="133" t="s">
        <v>17</v>
      </c>
      <c r="B19" s="134">
        <v>20</v>
      </c>
      <c r="C19" s="135">
        <v>17693</v>
      </c>
      <c r="D19" s="135">
        <v>7575</v>
      </c>
      <c r="E19" s="136">
        <f>D19/C19</f>
        <v>0.4281354207878822</v>
      </c>
      <c r="F19" s="135">
        <v>123</v>
      </c>
      <c r="G19" s="137">
        <v>7450</v>
      </c>
      <c r="H19" s="138">
        <v>3084</v>
      </c>
      <c r="I19" s="139">
        <v>372</v>
      </c>
      <c r="J19" s="139">
        <v>0</v>
      </c>
      <c r="K19" s="140">
        <v>1206</v>
      </c>
      <c r="L19" s="139">
        <v>524</v>
      </c>
      <c r="M19" s="139">
        <v>383</v>
      </c>
      <c r="N19" s="139">
        <v>0</v>
      </c>
      <c r="O19" s="139">
        <v>1314</v>
      </c>
      <c r="P19" s="141">
        <v>567</v>
      </c>
    </row>
    <row r="20" spans="1:16" ht="15">
      <c r="A20" s="142" t="s">
        <v>31</v>
      </c>
      <c r="B20" s="143">
        <v>15</v>
      </c>
      <c r="C20" s="144">
        <v>23777</v>
      </c>
      <c r="D20" s="144">
        <v>13709</v>
      </c>
      <c r="E20" s="145">
        <v>0.5766</v>
      </c>
      <c r="F20" s="144">
        <v>418</v>
      </c>
      <c r="G20" s="146">
        <v>12969</v>
      </c>
      <c r="H20" s="147">
        <v>2076</v>
      </c>
      <c r="I20" s="148">
        <v>644</v>
      </c>
      <c r="J20" s="148">
        <v>400</v>
      </c>
      <c r="K20" s="149">
        <v>5042</v>
      </c>
      <c r="L20" s="148">
        <v>911</v>
      </c>
      <c r="M20" s="148">
        <v>1053</v>
      </c>
      <c r="N20" s="148">
        <v>1997</v>
      </c>
      <c r="O20" s="148">
        <v>671</v>
      </c>
      <c r="P20" s="150">
        <v>175</v>
      </c>
    </row>
    <row r="21" spans="1:16" ht="22.5">
      <c r="A21" s="151" t="s">
        <v>43</v>
      </c>
      <c r="B21" s="152">
        <v>9</v>
      </c>
      <c r="C21" s="153">
        <v>1636</v>
      </c>
      <c r="D21" s="153">
        <v>1162</v>
      </c>
      <c r="E21" s="154">
        <v>0.7102689486552567</v>
      </c>
      <c r="F21" s="153">
        <v>63</v>
      </c>
      <c r="G21" s="155">
        <v>1099</v>
      </c>
      <c r="H21" s="156">
        <v>334</v>
      </c>
      <c r="I21" s="157">
        <v>32</v>
      </c>
      <c r="J21" s="157">
        <v>45</v>
      </c>
      <c r="K21" s="158">
        <v>257</v>
      </c>
      <c r="L21" s="157">
        <v>386</v>
      </c>
      <c r="M21" s="157">
        <v>45</v>
      </c>
      <c r="N21" s="157">
        <v>0</v>
      </c>
      <c r="O21" s="157">
        <v>0</v>
      </c>
      <c r="P21" s="159">
        <v>0</v>
      </c>
    </row>
    <row r="22" spans="1:16" ht="15">
      <c r="A22" s="151" t="s">
        <v>54</v>
      </c>
      <c r="B22" s="152"/>
      <c r="C22" s="153">
        <v>4444</v>
      </c>
      <c r="D22" s="153">
        <v>2683</v>
      </c>
      <c r="E22" s="154">
        <v>0.6037353735373537</v>
      </c>
      <c r="F22" s="153">
        <f>D22-G22</f>
        <v>48</v>
      </c>
      <c r="G22" s="155">
        <v>2635</v>
      </c>
      <c r="H22" s="176">
        <v>675</v>
      </c>
      <c r="I22" s="177">
        <v>10</v>
      </c>
      <c r="J22" s="177">
        <v>51</v>
      </c>
      <c r="K22" s="178">
        <v>644</v>
      </c>
      <c r="L22" s="177">
        <v>221</v>
      </c>
      <c r="M22" s="177"/>
      <c r="N22" s="177">
        <v>149</v>
      </c>
      <c r="O22" s="177">
        <v>885</v>
      </c>
      <c r="P22" s="179"/>
    </row>
    <row r="23" spans="1:16" ht="15">
      <c r="A23" s="151" t="s">
        <v>77</v>
      </c>
      <c r="B23" s="152"/>
      <c r="C23" s="153">
        <v>91795</v>
      </c>
      <c r="D23" s="153">
        <v>49600</v>
      </c>
      <c r="E23" s="154">
        <v>0.540334440873686</v>
      </c>
      <c r="F23" s="153">
        <f>D23-G23</f>
        <v>216</v>
      </c>
      <c r="G23" s="155">
        <v>49384</v>
      </c>
      <c r="H23" s="176">
        <v>16881</v>
      </c>
      <c r="I23" s="177">
        <v>12872</v>
      </c>
      <c r="J23" s="177">
        <v>853</v>
      </c>
      <c r="K23" s="178">
        <v>4039</v>
      </c>
      <c r="L23" s="177">
        <v>491</v>
      </c>
      <c r="M23" s="177"/>
      <c r="N23" s="177">
        <v>1946</v>
      </c>
      <c r="O23" s="177"/>
      <c r="P23" s="179">
        <v>12302</v>
      </c>
    </row>
    <row r="24" spans="1:16" ht="15">
      <c r="A24" s="142" t="s">
        <v>79</v>
      </c>
      <c r="B24" s="160">
        <v>15</v>
      </c>
      <c r="C24" s="161">
        <v>273479</v>
      </c>
      <c r="D24" s="161">
        <v>82768</v>
      </c>
      <c r="E24" s="162">
        <v>0.30264846660986766</v>
      </c>
      <c r="F24" s="161">
        <v>3531</v>
      </c>
      <c r="G24" s="163">
        <v>79237</v>
      </c>
      <c r="H24" s="73">
        <v>13791</v>
      </c>
      <c r="I24" s="74">
        <v>1298</v>
      </c>
      <c r="J24" s="74">
        <v>1550</v>
      </c>
      <c r="K24" s="77">
        <v>16877</v>
      </c>
      <c r="L24" s="74">
        <v>5857</v>
      </c>
      <c r="M24" s="74">
        <v>15714</v>
      </c>
      <c r="N24" s="74">
        <v>3406</v>
      </c>
      <c r="O24" s="74">
        <v>18337</v>
      </c>
      <c r="P24" s="76">
        <v>2407</v>
      </c>
    </row>
    <row r="25" spans="1:16" ht="15">
      <c r="A25" s="142" t="s">
        <v>80</v>
      </c>
      <c r="B25" s="143">
        <v>15</v>
      </c>
      <c r="C25" s="144">
        <v>167036</v>
      </c>
      <c r="D25" s="144">
        <v>133012</v>
      </c>
      <c r="E25" s="145">
        <f>D25/C25</f>
        <v>0.7963073828396274</v>
      </c>
      <c r="F25" s="161">
        <f>D25-G25</f>
        <v>4203</v>
      </c>
      <c r="G25" s="146">
        <v>128809</v>
      </c>
      <c r="H25" s="147">
        <v>7370</v>
      </c>
      <c r="I25" s="148">
        <v>1357</v>
      </c>
      <c r="J25" s="148">
        <v>39962</v>
      </c>
      <c r="K25" s="149">
        <v>3950</v>
      </c>
      <c r="L25" s="148">
        <v>54759</v>
      </c>
      <c r="M25" s="148">
        <v>0</v>
      </c>
      <c r="N25" s="148">
        <v>0</v>
      </c>
      <c r="O25" s="148">
        <v>16035</v>
      </c>
      <c r="P25" s="150">
        <v>5376</v>
      </c>
    </row>
    <row r="26" spans="1:16" ht="15">
      <c r="A26" s="151" t="s">
        <v>131</v>
      </c>
      <c r="B26" s="152"/>
      <c r="C26" s="153">
        <v>8446</v>
      </c>
      <c r="D26" s="153">
        <v>4648</v>
      </c>
      <c r="E26" s="154">
        <v>0.5503196779540611</v>
      </c>
      <c r="F26" s="153">
        <f>D26-G26</f>
        <v>194</v>
      </c>
      <c r="G26" s="155">
        <v>4454</v>
      </c>
      <c r="H26" s="176">
        <v>131</v>
      </c>
      <c r="I26" s="177"/>
      <c r="J26" s="177">
        <v>1452</v>
      </c>
      <c r="K26" s="178"/>
      <c r="L26" s="177">
        <v>2308</v>
      </c>
      <c r="M26" s="177"/>
      <c r="N26" s="177"/>
      <c r="O26" s="177">
        <v>434</v>
      </c>
      <c r="P26" s="179">
        <v>129</v>
      </c>
    </row>
    <row r="27" spans="1:16" ht="15">
      <c r="A27" s="164" t="s">
        <v>91</v>
      </c>
      <c r="B27" s="165">
        <v>11</v>
      </c>
      <c r="C27" s="166">
        <v>28415</v>
      </c>
      <c r="D27" s="166">
        <v>18274</v>
      </c>
      <c r="E27" s="167">
        <v>0.592</v>
      </c>
      <c r="F27" s="166">
        <v>473</v>
      </c>
      <c r="G27" s="168">
        <v>17801</v>
      </c>
      <c r="H27" s="169">
        <v>1537</v>
      </c>
      <c r="I27" s="170">
        <v>2171</v>
      </c>
      <c r="J27" s="170">
        <v>2467</v>
      </c>
      <c r="K27" s="171">
        <v>2605</v>
      </c>
      <c r="L27" s="170">
        <v>3193</v>
      </c>
      <c r="M27" s="170">
        <v>4840</v>
      </c>
      <c r="N27" s="170">
        <v>0</v>
      </c>
      <c r="O27" s="170">
        <v>988</v>
      </c>
      <c r="P27" s="172">
        <v>0</v>
      </c>
    </row>
    <row r="28" spans="1:16" ht="38.25" customHeight="1">
      <c r="A28" s="118" t="s">
        <v>129</v>
      </c>
      <c r="B28" s="119"/>
      <c r="C28" s="120">
        <f>SUM(C19:C27)</f>
        <v>616721</v>
      </c>
      <c r="D28" s="120">
        <f>SUM(D19:D27)</f>
        <v>313431</v>
      </c>
      <c r="E28" s="173">
        <f>D28/C28</f>
        <v>0.5082217080332923</v>
      </c>
      <c r="F28" s="120">
        <f aca="true" t="shared" si="2" ref="F28:P28">SUM(F19:F27)</f>
        <v>9269</v>
      </c>
      <c r="G28" s="122">
        <f t="shared" si="2"/>
        <v>303838</v>
      </c>
      <c r="H28" s="119">
        <f t="shared" si="2"/>
        <v>45879</v>
      </c>
      <c r="I28" s="120">
        <f t="shared" si="2"/>
        <v>18756</v>
      </c>
      <c r="J28" s="120">
        <f t="shared" si="2"/>
        <v>46780</v>
      </c>
      <c r="K28" s="120">
        <f t="shared" si="2"/>
        <v>34620</v>
      </c>
      <c r="L28" s="120">
        <f t="shared" si="2"/>
        <v>68650</v>
      </c>
      <c r="M28" s="120">
        <f t="shared" si="2"/>
        <v>22035</v>
      </c>
      <c r="N28" s="120">
        <f t="shared" si="2"/>
        <v>7498</v>
      </c>
      <c r="O28" s="120">
        <f t="shared" si="2"/>
        <v>38664</v>
      </c>
      <c r="P28" s="123">
        <f t="shared" si="2"/>
        <v>20956</v>
      </c>
    </row>
    <row r="29" spans="6:16" ht="15">
      <c r="F29" s="2" t="s">
        <v>125</v>
      </c>
      <c r="H29" s="174">
        <f aca="true" t="shared" si="3" ref="H29:P29">H28/303838</f>
        <v>0.1509982293195716</v>
      </c>
      <c r="I29" s="173">
        <f t="shared" si="3"/>
        <v>0.06173026415392413</v>
      </c>
      <c r="J29" s="173">
        <f t="shared" si="3"/>
        <v>0.15396362535298416</v>
      </c>
      <c r="K29" s="173">
        <f t="shared" si="3"/>
        <v>0.11394229819838203</v>
      </c>
      <c r="L29" s="173">
        <f t="shared" si="3"/>
        <v>0.22594277213515096</v>
      </c>
      <c r="M29" s="173">
        <f t="shared" si="3"/>
        <v>0.07252219932990607</v>
      </c>
      <c r="N29" s="173">
        <f t="shared" si="3"/>
        <v>0.024677624260296606</v>
      </c>
      <c r="O29" s="173">
        <f t="shared" si="3"/>
        <v>0.1272520224593369</v>
      </c>
      <c r="P29" s="175">
        <f t="shared" si="3"/>
        <v>0.06897096479044754</v>
      </c>
    </row>
  </sheetData>
  <sheetProtection selectLockedCells="1" selectUnlockedCells="1"/>
  <mergeCells count="16">
    <mergeCell ref="A15:P15"/>
    <mergeCell ref="B17:B18"/>
    <mergeCell ref="C17:C18"/>
    <mergeCell ref="D17:D18"/>
    <mergeCell ref="E17:E18"/>
    <mergeCell ref="F17:F18"/>
    <mergeCell ref="G17:G18"/>
    <mergeCell ref="H17:P17"/>
    <mergeCell ref="A1:P1"/>
    <mergeCell ref="B3:B4"/>
    <mergeCell ref="C3:C4"/>
    <mergeCell ref="D3:D4"/>
    <mergeCell ref="E3:E4"/>
    <mergeCell ref="F3:F4"/>
    <mergeCell ref="G3:G4"/>
    <mergeCell ref="H3:P3"/>
  </mergeCells>
  <printOptions/>
  <pageMargins left="0.24027777777777778" right="0.2701388888888889" top="0.30972222222222223" bottom="0.1902777777777777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7"/>
  <sheetViews>
    <sheetView zoomScalePageLayoutView="0" workbookViewId="0" topLeftCell="A1">
      <selection activeCell="E12" sqref="E12"/>
    </sheetView>
  </sheetViews>
  <sheetFormatPr defaultColWidth="11.421875" defaultRowHeight="38.25" customHeight="1"/>
  <cols>
    <col min="1" max="1" width="29.421875" style="527" customWidth="1"/>
    <col min="2" max="2" width="7.57421875" style="0" customWidth="1"/>
    <col min="3" max="3" width="8.00390625" style="0" bestFit="1" customWidth="1"/>
    <col min="4" max="4" width="7.00390625" style="0" bestFit="1" customWidth="1"/>
    <col min="5" max="5" width="10.421875" style="0" bestFit="1" customWidth="1"/>
    <col min="7" max="7" width="8.28125" style="0" bestFit="1" customWidth="1"/>
    <col min="8" max="16" width="7.00390625" style="0" customWidth="1"/>
  </cols>
  <sheetData>
    <row r="1" spans="1:16" s="6" customFormat="1" ht="38.25" customHeight="1">
      <c r="A1" s="677" t="s">
        <v>126</v>
      </c>
      <c r="B1" s="677"/>
      <c r="C1" s="677"/>
      <c r="D1" s="677"/>
      <c r="E1" s="677"/>
      <c r="F1" s="677"/>
      <c r="G1" s="677"/>
      <c r="H1" s="677"/>
      <c r="I1" s="677"/>
      <c r="J1" s="677"/>
      <c r="K1" s="677"/>
      <c r="L1" s="677"/>
      <c r="M1" s="677"/>
      <c r="N1" s="677"/>
      <c r="O1" s="677"/>
      <c r="P1" s="677"/>
    </row>
    <row r="2" ht="16.5" customHeight="1" thickBot="1"/>
    <row r="3" spans="1:16" s="343" customFormat="1" ht="16.5" thickBot="1">
      <c r="A3" s="528"/>
      <c r="B3" s="719" t="s">
        <v>1</v>
      </c>
      <c r="C3" s="696" t="s">
        <v>2</v>
      </c>
      <c r="D3" s="696" t="s">
        <v>3</v>
      </c>
      <c r="E3" s="697" t="s">
        <v>4</v>
      </c>
      <c r="F3" s="696" t="s">
        <v>5</v>
      </c>
      <c r="G3" s="698" t="s">
        <v>6</v>
      </c>
      <c r="H3" s="718" t="s">
        <v>7</v>
      </c>
      <c r="I3" s="718"/>
      <c r="J3" s="718"/>
      <c r="K3" s="718"/>
      <c r="L3" s="718"/>
      <c r="M3" s="718"/>
      <c r="N3" s="718"/>
      <c r="O3" s="718"/>
      <c r="P3" s="718"/>
    </row>
    <row r="4" spans="1:16" s="343" customFormat="1" ht="18" customHeight="1" thickBot="1">
      <c r="A4" s="528"/>
      <c r="B4" s="719"/>
      <c r="C4" s="696"/>
      <c r="D4" s="696"/>
      <c r="E4" s="697"/>
      <c r="F4" s="696"/>
      <c r="G4" s="698"/>
      <c r="H4" s="331" t="s">
        <v>8</v>
      </c>
      <c r="I4" s="332" t="s">
        <v>9</v>
      </c>
      <c r="J4" s="332" t="s">
        <v>10</v>
      </c>
      <c r="K4" s="529" t="s">
        <v>11</v>
      </c>
      <c r="L4" s="332" t="s">
        <v>12</v>
      </c>
      <c r="M4" s="332" t="s">
        <v>13</v>
      </c>
      <c r="N4" s="332" t="s">
        <v>14</v>
      </c>
      <c r="O4" s="332" t="s">
        <v>15</v>
      </c>
      <c r="P4" s="333" t="s">
        <v>16</v>
      </c>
    </row>
    <row r="5" spans="1:16" s="2" customFormat="1" ht="38.25" customHeight="1" thickBot="1">
      <c r="A5" s="526" t="s">
        <v>17</v>
      </c>
      <c r="B5" s="19">
        <v>20</v>
      </c>
      <c r="C5" s="20">
        <v>17693</v>
      </c>
      <c r="D5" s="20">
        <v>7575</v>
      </c>
      <c r="E5" s="21">
        <f>D5/C5</f>
        <v>0.4281354207878822</v>
      </c>
      <c r="F5" s="20">
        <v>123</v>
      </c>
      <c r="G5" s="22">
        <v>7450</v>
      </c>
      <c r="H5" s="19">
        <v>9</v>
      </c>
      <c r="I5" s="20">
        <v>1</v>
      </c>
      <c r="J5" s="20"/>
      <c r="K5" s="23">
        <v>3</v>
      </c>
      <c r="L5" s="20">
        <v>1</v>
      </c>
      <c r="M5" s="20">
        <v>1</v>
      </c>
      <c r="N5" s="20"/>
      <c r="O5" s="20">
        <v>4</v>
      </c>
      <c r="P5" s="22">
        <v>1</v>
      </c>
    </row>
    <row r="6" spans="1:16" s="2" customFormat="1" ht="38.25" customHeight="1" thickBot="1">
      <c r="A6" s="526" t="s">
        <v>18</v>
      </c>
      <c r="B6" s="19">
        <v>15</v>
      </c>
      <c r="C6" s="20">
        <v>38388</v>
      </c>
      <c r="D6" s="20">
        <v>24754</v>
      </c>
      <c r="E6" s="21">
        <v>0.645651328580687</v>
      </c>
      <c r="F6" s="20">
        <f>D6-G6</f>
        <v>1086</v>
      </c>
      <c r="G6" s="22">
        <v>23668</v>
      </c>
      <c r="H6" s="19">
        <v>2</v>
      </c>
      <c r="I6" s="20"/>
      <c r="J6" s="20"/>
      <c r="K6" s="23">
        <v>1</v>
      </c>
      <c r="L6" s="20">
        <v>3</v>
      </c>
      <c r="M6" s="20">
        <v>5</v>
      </c>
      <c r="N6" s="20">
        <v>1</v>
      </c>
      <c r="O6" s="20">
        <v>2</v>
      </c>
      <c r="P6" s="22">
        <v>1</v>
      </c>
    </row>
    <row r="7" spans="1:16" s="2" customFormat="1" ht="38.25" customHeight="1" thickBot="1">
      <c r="A7" s="526" t="s">
        <v>31</v>
      </c>
      <c r="B7" s="19">
        <v>15</v>
      </c>
      <c r="C7" s="20">
        <v>23777</v>
      </c>
      <c r="D7" s="20">
        <v>13709</v>
      </c>
      <c r="E7" s="21">
        <v>0.5766</v>
      </c>
      <c r="F7" s="20">
        <v>418</v>
      </c>
      <c r="G7" s="22">
        <v>12969</v>
      </c>
      <c r="H7" s="19">
        <v>3</v>
      </c>
      <c r="I7" s="20"/>
      <c r="J7" s="20"/>
      <c r="K7" s="23">
        <v>7</v>
      </c>
      <c r="L7" s="20">
        <v>1</v>
      </c>
      <c r="M7" s="20">
        <v>1</v>
      </c>
      <c r="N7" s="20">
        <v>2</v>
      </c>
      <c r="O7" s="20">
        <v>1</v>
      </c>
      <c r="P7" s="22"/>
    </row>
    <row r="8" spans="1:16" s="2" customFormat="1" ht="38.25" customHeight="1" thickBot="1">
      <c r="A8" s="526" t="s">
        <v>32</v>
      </c>
      <c r="B8" s="261">
        <v>15</v>
      </c>
      <c r="C8" s="262">
        <v>64633</v>
      </c>
      <c r="D8" s="262">
        <v>47794</v>
      </c>
      <c r="E8" s="263">
        <v>0.7394674547058004</v>
      </c>
      <c r="F8" s="262">
        <v>1215</v>
      </c>
      <c r="G8" s="264">
        <v>46579</v>
      </c>
      <c r="H8" s="66">
        <v>3</v>
      </c>
      <c r="I8" s="67">
        <v>1</v>
      </c>
      <c r="J8" s="67">
        <v>1</v>
      </c>
      <c r="K8" s="68">
        <v>3</v>
      </c>
      <c r="L8" s="67">
        <v>4</v>
      </c>
      <c r="M8" s="67"/>
      <c r="N8" s="67"/>
      <c r="O8" s="67">
        <v>3</v>
      </c>
      <c r="P8" s="69"/>
    </row>
    <row r="9" spans="1:16" s="2" customFormat="1" ht="38.25" customHeight="1" thickBot="1">
      <c r="A9" s="526" t="s">
        <v>45</v>
      </c>
      <c r="B9" s="261">
        <v>15</v>
      </c>
      <c r="C9" s="262">
        <v>83449</v>
      </c>
      <c r="D9" s="262">
        <v>57522</v>
      </c>
      <c r="E9" s="263">
        <f>D9/C9</f>
        <v>0.6893072415487304</v>
      </c>
      <c r="F9" s="262">
        <f>D9-G9</f>
        <v>2001</v>
      </c>
      <c r="G9" s="264">
        <v>55521</v>
      </c>
      <c r="H9" s="66">
        <v>3</v>
      </c>
      <c r="I9" s="67"/>
      <c r="J9" s="67"/>
      <c r="K9" s="68">
        <v>5</v>
      </c>
      <c r="L9" s="67">
        <v>4</v>
      </c>
      <c r="M9" s="67">
        <v>1</v>
      </c>
      <c r="N9" s="67"/>
      <c r="O9" s="67">
        <v>2</v>
      </c>
      <c r="P9" s="69"/>
    </row>
    <row r="10" spans="1:16" s="2" customFormat="1" ht="38.25" customHeight="1" thickBot="1">
      <c r="A10" s="526" t="s">
        <v>53</v>
      </c>
      <c r="B10" s="19">
        <v>15</v>
      </c>
      <c r="C10" s="20">
        <v>158997</v>
      </c>
      <c r="D10" s="20">
        <v>131523</v>
      </c>
      <c r="E10" s="21">
        <f>D10/C10</f>
        <v>0.8272042868733372</v>
      </c>
      <c r="F10" s="20">
        <v>4000</v>
      </c>
      <c r="G10" s="22">
        <v>127511</v>
      </c>
      <c r="H10" s="19">
        <v>2</v>
      </c>
      <c r="I10" s="20">
        <v>0.5</v>
      </c>
      <c r="J10" s="20"/>
      <c r="K10" s="23">
        <v>5</v>
      </c>
      <c r="L10" s="20">
        <v>3</v>
      </c>
      <c r="M10" s="20"/>
      <c r="N10" s="20">
        <v>4</v>
      </c>
      <c r="O10" s="20">
        <v>0.5</v>
      </c>
      <c r="P10" s="22"/>
    </row>
    <row r="11" spans="1:16" s="2" customFormat="1" ht="38.25" customHeight="1" thickBot="1">
      <c r="A11" s="526" t="s">
        <v>74</v>
      </c>
      <c r="B11" s="85">
        <v>15</v>
      </c>
      <c r="C11" s="86">
        <v>957034</v>
      </c>
      <c r="D11" s="86">
        <v>368858</v>
      </c>
      <c r="E11" s="87">
        <v>0.3854178639421379</v>
      </c>
      <c r="F11" s="86">
        <v>19519</v>
      </c>
      <c r="G11" s="126">
        <v>349339</v>
      </c>
      <c r="H11" s="19">
        <v>1</v>
      </c>
      <c r="I11" s="20"/>
      <c r="J11" s="20"/>
      <c r="K11" s="23">
        <v>1</v>
      </c>
      <c r="L11" s="20">
        <v>1</v>
      </c>
      <c r="M11" s="20">
        <v>7</v>
      </c>
      <c r="N11" s="20">
        <v>1</v>
      </c>
      <c r="O11" s="20">
        <v>4</v>
      </c>
      <c r="P11" s="22"/>
    </row>
    <row r="12" spans="1:16" s="2" customFormat="1" ht="38.25" customHeight="1" thickBot="1">
      <c r="A12" s="526" t="s">
        <v>79</v>
      </c>
      <c r="B12" s="261">
        <v>15</v>
      </c>
      <c r="C12" s="262">
        <v>273479</v>
      </c>
      <c r="D12" s="262">
        <v>82768</v>
      </c>
      <c r="E12" s="263">
        <v>0.30264846660986766</v>
      </c>
      <c r="F12" s="262">
        <v>3531</v>
      </c>
      <c r="G12" s="264">
        <v>79237</v>
      </c>
      <c r="H12" s="66">
        <v>3</v>
      </c>
      <c r="I12" s="67"/>
      <c r="J12" s="67"/>
      <c r="K12" s="68">
        <v>3</v>
      </c>
      <c r="L12" s="67">
        <v>1</v>
      </c>
      <c r="M12" s="67">
        <v>4</v>
      </c>
      <c r="N12" s="67"/>
      <c r="O12" s="67">
        <v>4</v>
      </c>
      <c r="P12" s="69"/>
    </row>
    <row r="13" spans="1:16" s="2" customFormat="1" ht="38.25" customHeight="1" thickBot="1">
      <c r="A13" s="526" t="s">
        <v>80</v>
      </c>
      <c r="B13" s="19">
        <v>15</v>
      </c>
      <c r="C13" s="20">
        <v>169973</v>
      </c>
      <c r="D13" s="20">
        <v>130322</v>
      </c>
      <c r="E13" s="21">
        <f>D13/C13</f>
        <v>0.7667217734581375</v>
      </c>
      <c r="F13" s="20">
        <v>0</v>
      </c>
      <c r="G13" s="22">
        <v>130322</v>
      </c>
      <c r="H13" s="19">
        <v>1</v>
      </c>
      <c r="I13" s="20"/>
      <c r="J13" s="20">
        <v>5</v>
      </c>
      <c r="K13" s="23"/>
      <c r="L13" s="20">
        <v>8</v>
      </c>
      <c r="M13" s="20"/>
      <c r="N13" s="20"/>
      <c r="O13" s="20">
        <v>1</v>
      </c>
      <c r="P13" s="22"/>
    </row>
    <row r="14" spans="1:16" s="2" customFormat="1" ht="38.25" customHeight="1" thickBot="1">
      <c r="A14" s="526" t="s">
        <v>84</v>
      </c>
      <c r="B14" s="85">
        <v>15</v>
      </c>
      <c r="C14" s="86">
        <v>66225</v>
      </c>
      <c r="D14" s="86">
        <v>45074</v>
      </c>
      <c r="E14" s="87">
        <f>D14/C14</f>
        <v>0.6806191015477538</v>
      </c>
      <c r="F14" s="86">
        <v>1066</v>
      </c>
      <c r="G14" s="126">
        <v>44008</v>
      </c>
      <c r="H14" s="19">
        <v>1</v>
      </c>
      <c r="I14" s="20"/>
      <c r="J14" s="20"/>
      <c r="K14" s="23">
        <v>4</v>
      </c>
      <c r="L14" s="20">
        <v>3</v>
      </c>
      <c r="M14" s="20">
        <v>1</v>
      </c>
      <c r="N14" s="20"/>
      <c r="O14" s="20">
        <v>5</v>
      </c>
      <c r="P14" s="22">
        <v>1</v>
      </c>
    </row>
    <row r="15" spans="1:16" s="2" customFormat="1" ht="38.25" customHeight="1" thickBot="1">
      <c r="A15" s="526" t="s">
        <v>89</v>
      </c>
      <c r="B15" s="19">
        <v>15</v>
      </c>
      <c r="C15" s="20">
        <v>9231</v>
      </c>
      <c r="D15" s="20">
        <v>7316</v>
      </c>
      <c r="E15" s="21">
        <f>D15/C15</f>
        <v>0.7925468529953418</v>
      </c>
      <c r="F15" s="20">
        <v>199</v>
      </c>
      <c r="G15" s="22">
        <v>7677</v>
      </c>
      <c r="H15" s="19">
        <v>3</v>
      </c>
      <c r="I15" s="20"/>
      <c r="J15" s="20"/>
      <c r="K15" s="23">
        <v>4</v>
      </c>
      <c r="L15" s="20">
        <v>1</v>
      </c>
      <c r="M15" s="20">
        <v>2</v>
      </c>
      <c r="N15" s="20">
        <v>2</v>
      </c>
      <c r="O15" s="20">
        <v>3</v>
      </c>
      <c r="P15" s="22"/>
    </row>
    <row r="16" spans="1:16" s="2" customFormat="1" ht="38.25" customHeight="1" thickBot="1">
      <c r="A16" s="526" t="s">
        <v>95</v>
      </c>
      <c r="B16" s="19">
        <v>15</v>
      </c>
      <c r="C16" s="20">
        <v>19602</v>
      </c>
      <c r="D16" s="20">
        <v>13159</v>
      </c>
      <c r="E16" s="21">
        <f>D16/C16</f>
        <v>0.6713090500969289</v>
      </c>
      <c r="F16" s="20">
        <v>587</v>
      </c>
      <c r="G16" s="22">
        <v>12572</v>
      </c>
      <c r="H16" s="19">
        <v>3</v>
      </c>
      <c r="I16" s="20"/>
      <c r="J16" s="20"/>
      <c r="K16" s="23">
        <v>3</v>
      </c>
      <c r="L16" s="20">
        <v>2</v>
      </c>
      <c r="M16" s="20">
        <v>1</v>
      </c>
      <c r="N16" s="20"/>
      <c r="O16" s="20">
        <v>6</v>
      </c>
      <c r="P16" s="22"/>
    </row>
    <row r="17" spans="1:16" s="2" customFormat="1" ht="38.25" customHeight="1" thickBot="1">
      <c r="A17" s="534" t="s">
        <v>124</v>
      </c>
      <c r="B17" s="530">
        <f>SUM(B5:B16)</f>
        <v>185</v>
      </c>
      <c r="C17" s="525">
        <f>SUM(C5:C16)</f>
        <v>1882481</v>
      </c>
      <c r="D17" s="525">
        <f>SUM(D5:D16)</f>
        <v>930374</v>
      </c>
      <c r="E17" s="531">
        <f>D17/C17</f>
        <v>0.4942275645809971</v>
      </c>
      <c r="F17" s="525">
        <f>SUM(F5:F16)</f>
        <v>33745</v>
      </c>
      <c r="G17" s="532">
        <f>SUM(G5:G16)</f>
        <v>896853</v>
      </c>
      <c r="H17" s="530">
        <f>SUM(H5:H16)</f>
        <v>34</v>
      </c>
      <c r="I17" s="525">
        <f aca="true" t="shared" si="0" ref="I17:P17">SUM(I5:I16)</f>
        <v>2.5</v>
      </c>
      <c r="J17" s="525">
        <f t="shared" si="0"/>
        <v>6</v>
      </c>
      <c r="K17" s="533">
        <f t="shared" si="0"/>
        <v>39</v>
      </c>
      <c r="L17" s="525">
        <f t="shared" si="0"/>
        <v>32</v>
      </c>
      <c r="M17" s="525">
        <f t="shared" si="0"/>
        <v>23</v>
      </c>
      <c r="N17" s="525">
        <f t="shared" si="0"/>
        <v>10</v>
      </c>
      <c r="O17" s="525">
        <f t="shared" si="0"/>
        <v>35.5</v>
      </c>
      <c r="P17" s="532">
        <f t="shared" si="0"/>
        <v>3</v>
      </c>
    </row>
  </sheetData>
  <sheetProtection/>
  <mergeCells count="8">
    <mergeCell ref="A1:P1"/>
    <mergeCell ref="H3:P3"/>
    <mergeCell ref="B3:B4"/>
    <mergeCell ref="C3:C4"/>
    <mergeCell ref="D3:D4"/>
    <mergeCell ref="E3:E4"/>
    <mergeCell ref="F3:F4"/>
    <mergeCell ref="G3:G4"/>
  </mergeCells>
  <printOptions/>
  <pageMargins left="0.27" right="0.19" top="0.19" bottom="0.17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Véro</dc:creator>
  <cp:keywords/>
  <dc:description/>
  <cp:lastModifiedBy>evelyne</cp:lastModifiedBy>
  <cp:lastPrinted>2014-12-15T16:16:14Z</cp:lastPrinted>
  <dcterms:created xsi:type="dcterms:W3CDTF">2011-10-20T17:36:40Z</dcterms:created>
  <dcterms:modified xsi:type="dcterms:W3CDTF">2016-12-05T11:09:55Z</dcterms:modified>
  <cp:category/>
  <cp:version/>
  <cp:contentType/>
  <cp:contentStatus/>
</cp:coreProperties>
</file>